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8925" activeTab="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45621"/>
</workbook>
</file>

<file path=xl/calcChain.xml><?xml version="1.0" encoding="utf-8"?>
<calcChain xmlns="http://schemas.openxmlformats.org/spreadsheetml/2006/main"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G53" i="3" s="1"/>
  <c r="G52" i="3" s="1"/>
  <c r="G51" i="3" s="1"/>
  <c r="H54" i="3"/>
  <c r="I54" i="3"/>
  <c r="I53" i="3" s="1"/>
  <c r="I52" i="3" s="1"/>
  <c r="I51" i="3" s="1"/>
  <c r="J54" i="3"/>
  <c r="K54" i="3"/>
  <c r="K53" i="3" s="1"/>
  <c r="K52" i="3" s="1"/>
  <c r="K51" i="3" s="1"/>
  <c r="L54" i="3"/>
  <c r="M54" i="3"/>
  <c r="M53" i="3" s="1"/>
  <c r="M52" i="3" s="1"/>
  <c r="M51" i="3" s="1"/>
  <c r="N54" i="3"/>
  <c r="O54" i="3"/>
  <c r="O53" i="3" s="1"/>
  <c r="O52" i="3" s="1"/>
  <c r="O51" i="3" s="1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L85" i="3"/>
  <c r="L84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I94" i="3"/>
  <c r="J94" i="3"/>
  <c r="K94" i="3"/>
  <c r="L94" i="3"/>
  <c r="L93" i="3" s="1"/>
  <c r="L92" i="3" s="1"/>
  <c r="M94" i="3"/>
  <c r="N94" i="3"/>
  <c r="N93" i="3" s="1"/>
  <c r="N92" i="3" s="1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H108" i="3" s="1"/>
  <c r="I109" i="3"/>
  <c r="J109" i="3"/>
  <c r="K109" i="3"/>
  <c r="L109" i="3"/>
  <c r="L108" i="3" s="1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G116" i="3" s="1"/>
  <c r="H117" i="3"/>
  <c r="I117" i="3"/>
  <c r="I116" i="3" s="1"/>
  <c r="J117" i="3"/>
  <c r="K117" i="3"/>
  <c r="K116" i="3" s="1"/>
  <c r="L117" i="3"/>
  <c r="M117" i="3"/>
  <c r="M116" i="3" s="1"/>
  <c r="N117" i="3"/>
  <c r="O117" i="3"/>
  <c r="O116" i="3" s="1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E122" i="3" s="1"/>
  <c r="E121" i="3" s="1"/>
  <c r="G123" i="3"/>
  <c r="G122" i="3" s="1"/>
  <c r="G121" i="3" s="1"/>
  <c r="H123" i="3"/>
  <c r="I123" i="3"/>
  <c r="I122" i="3" s="1"/>
  <c r="I121" i="3" s="1"/>
  <c r="J123" i="3"/>
  <c r="K123" i="3"/>
  <c r="K122" i="3" s="1"/>
  <c r="K121" i="3" s="1"/>
  <c r="L123" i="3"/>
  <c r="M123" i="3"/>
  <c r="M122" i="3" s="1"/>
  <c r="M121" i="3" s="1"/>
  <c r="N123" i="3"/>
  <c r="O123" i="3"/>
  <c r="O122" i="3" s="1"/>
  <c r="O121" i="3" s="1"/>
  <c r="P123" i="3"/>
  <c r="Q123" i="3"/>
  <c r="Q122" i="3" s="1"/>
  <c r="Q121" i="3" s="1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E130" i="3" s="1"/>
  <c r="E129" i="3" s="1"/>
  <c r="G131" i="3"/>
  <c r="G130" i="3" s="1"/>
  <c r="G129" i="3" s="1"/>
  <c r="H131" i="3"/>
  <c r="I131" i="3"/>
  <c r="I130" i="3" s="1"/>
  <c r="I129" i="3" s="1"/>
  <c r="J131" i="3"/>
  <c r="K131" i="3"/>
  <c r="K130" i="3" s="1"/>
  <c r="K129" i="3" s="1"/>
  <c r="L131" i="3"/>
  <c r="M131" i="3"/>
  <c r="M130" i="3" s="1"/>
  <c r="M129" i="3" s="1"/>
  <c r="N131" i="3"/>
  <c r="O131" i="3"/>
  <c r="O130" i="3" s="1"/>
  <c r="O129" i="3" s="1"/>
  <c r="P131" i="3"/>
  <c r="Q131" i="3"/>
  <c r="Q130" i="3" s="1"/>
  <c r="Q129" i="3" s="1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G136" i="3" s="1"/>
  <c r="G135" i="3" s="1"/>
  <c r="H137" i="3"/>
  <c r="I137" i="3"/>
  <c r="J137" i="3"/>
  <c r="K137" i="3"/>
  <c r="K136" i="3" s="1"/>
  <c r="K135" i="3" s="1"/>
  <c r="L137" i="3"/>
  <c r="M137" i="3"/>
  <c r="N137" i="3"/>
  <c r="O137" i="3"/>
  <c r="O136" i="3" s="1"/>
  <c r="O135" i="3" s="1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7" i="3" s="1"/>
  <c r="F115" i="3"/>
  <c r="F114" i="3"/>
  <c r="F113" i="3" s="1"/>
  <c r="F112" i="3"/>
  <c r="F111" i="3" s="1"/>
  <c r="F110" i="3"/>
  <c r="F109" i="3" s="1"/>
  <c r="D117" i="3"/>
  <c r="D113" i="3"/>
  <c r="D111" i="3"/>
  <c r="D109" i="3"/>
  <c r="Q116" i="3" l="1"/>
  <c r="P108" i="3"/>
  <c r="P93" i="3"/>
  <c r="P92" i="3" s="1"/>
  <c r="Q53" i="3"/>
  <c r="Q52" i="3" s="1"/>
  <c r="Q51" i="3" s="1"/>
  <c r="E116" i="3"/>
  <c r="J93" i="3"/>
  <c r="J92" i="3" s="1"/>
  <c r="H93" i="3"/>
  <c r="H92" i="3" s="1"/>
  <c r="E53" i="3"/>
  <c r="E52" i="3" s="1"/>
  <c r="E51" i="3" s="1"/>
  <c r="F108" i="3"/>
  <c r="Q136" i="3"/>
  <c r="Q135" i="3" s="1"/>
  <c r="Q128" i="3" s="1"/>
  <c r="M136" i="3"/>
  <c r="M135" i="3" s="1"/>
  <c r="M128" i="3" s="1"/>
  <c r="I136" i="3"/>
  <c r="I135" i="3" s="1"/>
  <c r="E136" i="3"/>
  <c r="E135" i="3" s="1"/>
  <c r="E128" i="3" s="1"/>
  <c r="O128" i="3"/>
  <c r="K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Q107" i="3" s="1"/>
  <c r="Q106" i="3" s="1"/>
  <c r="M108" i="3"/>
  <c r="M107" i="3" s="1"/>
  <c r="M106" i="3" s="1"/>
  <c r="I108" i="3"/>
  <c r="I107" i="3" s="1"/>
  <c r="I106" i="3" s="1"/>
  <c r="E108" i="3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I128" i="3"/>
  <c r="L107" i="3"/>
  <c r="L106" i="3" s="1"/>
  <c r="N136" i="3"/>
  <c r="N135" i="3" s="1"/>
  <c r="J136" i="3"/>
  <c r="J135" i="3" s="1"/>
  <c r="P130" i="3"/>
  <c r="P129" i="3" s="1"/>
  <c r="P128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P116" i="3"/>
  <c r="P107" i="3" s="1"/>
  <c r="P106" i="3" s="1"/>
  <c r="L116" i="3"/>
  <c r="H116" i="3"/>
  <c r="H107" i="3" s="1"/>
  <c r="H106" i="3" s="1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D108" i="3"/>
  <c r="E107" i="3" l="1"/>
  <c r="E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G33" i="8" l="1"/>
  <c r="E33" i="8"/>
  <c r="F33" i="8"/>
  <c r="E62" i="8"/>
  <c r="G72" i="8"/>
  <c r="F124" i="8"/>
  <c r="G9" i="8"/>
  <c r="G62" i="8"/>
  <c r="G86" i="8"/>
  <c r="G85" i="8" s="1"/>
  <c r="G114" i="8"/>
  <c r="G13" i="7"/>
  <c r="F62" i="8"/>
  <c r="F114" i="8"/>
  <c r="G124" i="8"/>
  <c r="H13" i="7"/>
  <c r="E9" i="8"/>
  <c r="F9" i="8"/>
  <c r="E72" i="8"/>
  <c r="F72" i="8"/>
  <c r="E86" i="8"/>
  <c r="E85" i="8" s="1"/>
  <c r="F86" i="8"/>
  <c r="F85" i="8" s="1"/>
  <c r="E114" i="8"/>
  <c r="E113" i="8" s="1"/>
  <c r="E124" i="8"/>
  <c r="F13" i="7"/>
  <c r="F113" i="8"/>
  <c r="D50" i="3"/>
  <c r="D49" i="3" s="1"/>
  <c r="D48" i="3" s="1"/>
  <c r="G8" i="8" l="1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G65" i="3"/>
  <c r="H65" i="3"/>
  <c r="I65" i="3"/>
  <c r="J65" i="3"/>
  <c r="K65" i="3"/>
  <c r="L65" i="3"/>
  <c r="M65" i="3"/>
  <c r="N65" i="3"/>
  <c r="O65" i="3"/>
  <c r="P65" i="3"/>
  <c r="Q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P23" i="3"/>
  <c r="Q23" i="3"/>
  <c r="P28" i="3"/>
  <c r="Q28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K20" i="3"/>
  <c r="K19" i="3" s="1"/>
  <c r="L20" i="3"/>
  <c r="L19" i="3" s="1"/>
  <c r="M20" i="3"/>
  <c r="M19" i="3" s="1"/>
  <c r="N20" i="3"/>
  <c r="N19" i="3" s="1"/>
  <c r="O20" i="3"/>
  <c r="J19" i="3" l="1"/>
  <c r="I19" i="3"/>
  <c r="D39" i="3"/>
  <c r="D38" i="3" s="1"/>
  <c r="F38" i="3"/>
  <c r="F44" i="3"/>
  <c r="F43" i="3" s="1"/>
  <c r="D57" i="3"/>
  <c r="D56" i="3" s="1"/>
  <c r="F56" i="3"/>
  <c r="F53" i="3" s="1"/>
  <c r="F52" i="3" s="1"/>
  <c r="F51" i="3" s="1"/>
  <c r="D124" i="3"/>
  <c r="F123" i="3"/>
  <c r="F122" i="3" s="1"/>
  <c r="F121" i="3" s="1"/>
  <c r="Q19" i="3"/>
  <c r="Q18" i="3" s="1"/>
  <c r="Q17" i="3" s="1"/>
  <c r="D101" i="3"/>
  <c r="D100" i="3" s="1"/>
  <c r="F100" i="3"/>
  <c r="F99" i="3" s="1"/>
  <c r="F98" i="3" s="1"/>
  <c r="D132" i="3"/>
  <c r="D131" i="3" s="1"/>
  <c r="F131" i="3"/>
  <c r="F130" i="3" s="1"/>
  <c r="F129" i="3" s="1"/>
  <c r="P19" i="3"/>
  <c r="P18" i="3" s="1"/>
  <c r="P17" i="3" s="1"/>
  <c r="O19" i="3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I18" i="3"/>
  <c r="I17" i="3" s="1"/>
  <c r="D21" i="3"/>
  <c r="D20" i="3" s="1"/>
  <c r="D125" i="3"/>
  <c r="D123" i="3"/>
  <c r="D65" i="3"/>
  <c r="Q62" i="3"/>
  <c r="Q61" i="3" s="1"/>
  <c r="Q60" i="3" s="1"/>
  <c r="Q59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P59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F19" i="3" l="1"/>
  <c r="F18" i="3" s="1"/>
  <c r="F17" i="3" s="1"/>
  <c r="F128" i="3"/>
  <c r="G18" i="3"/>
  <c r="G17" i="3" s="1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D54" i="3"/>
  <c r="D53" i="3" s="1"/>
  <c r="D52" i="3" s="1"/>
  <c r="D44" i="3"/>
  <c r="D23" i="3"/>
  <c r="D19" i="3" s="1"/>
  <c r="P16" i="3"/>
  <c r="P148" i="3" s="1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Q148" i="3" s="1"/>
  <c r="E15" i="3"/>
  <c r="E14" i="3" s="1"/>
  <c r="F59" i="3" l="1"/>
  <c r="D93" i="3"/>
  <c r="D92" i="3" s="1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<sst xmlns="http://schemas.openxmlformats.org/spreadsheetml/2006/main" count="618" uniqueCount="438">
  <si>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</si>
  <si>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</si>
  <si>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</si>
  <si>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</si>
  <si>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</si>
  <si>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</si>
  <si>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</si>
  <si>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</si>
  <si>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</si>
  <si>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</si>
  <si>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</si>
  <si>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</si>
  <si>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</si>
  <si>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</si>
  <si>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</si>
  <si>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</si>
  <si>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</si>
  <si>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</si>
  <si>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</si>
  <si>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</si>
  <si>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</si>
  <si>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</si>
  <si>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</si>
  <si>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</si>
  <si>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</si>
  <si>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</si>
  <si>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</si>
  <si>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</si>
  <si>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</si>
  <si>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</si>
  <si>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</si>
  <si>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</si>
  <si>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</si>
  <si>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</si>
  <si>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</si>
  <si>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</si>
  <si>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</si>
  <si>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</si>
  <si>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</si>
  <si>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</si>
  <si>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</si>
  <si>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</si>
  <si>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</si>
  <si>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</si>
  <si>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</si>
  <si>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</si>
  <si>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</si>
  <si>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</si>
  <si>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</si>
  <si>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</si>
  <si>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</si>
  <si>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</si>
  <si>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</si>
  <si>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</si>
  <si>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</si>
  <si>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</si>
  <si>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</si>
  <si>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</si>
  <si>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</si>
  <si>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</si>
  <si>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</si>
  <si>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</si>
  <si>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</si>
  <si>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</si>
  <si>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</si>
  <si>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</si>
  <si>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</si>
  <si>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</si>
  <si>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</si>
  <si>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</si>
  <si>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</si>
  <si>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</si>
  <si>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</si>
  <si>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</si>
  <si>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</si>
  <si>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</si>
  <si>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</si>
  <si>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</si>
  <si>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</si>
  <si>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</si>
  <si>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</si>
  <si>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</si>
  <si>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</si>
  <si>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</si>
  <si>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</si>
  <si>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</si>
  <si>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</si>
  <si>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</si>
  <si>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</si>
  <si>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</si>
  <si>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</si>
  <si>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</si>
  <si>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</si>
  <si>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</si>
  <si>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</si>
  <si>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</si>
  <si>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</si>
  <si>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</si>
  <si>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</si>
  <si>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</si>
  <si>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</si>
  <si>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</si>
  <si>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</si>
  <si>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</si>
  <si>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</si>
  <si>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</si>
  <si>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</si>
  <si>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</si>
  <si>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</si>
  <si>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</si>
  <si>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</si>
  <si>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</si>
  <si>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</si>
  <si>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</si>
  <si>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</si>
  <si>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</si>
  <si>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</si>
  <si>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</si>
  <si>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</si>
  <si>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</si>
  <si>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</si>
  <si>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</si>
  <si>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</si>
  <si>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</si>
  <si>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</si>
  <si>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</si>
  <si>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</si>
  <si>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</si>
  <si>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</si>
  <si>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</si>
  <si>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</si>
  <si>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</si>
  <si>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</si>
  <si>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</si>
  <si>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</si>
  <si>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</si>
  <si>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</si>
  <si>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</si>
  <si>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</si>
  <si>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</si>
  <si>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</si>
  <si>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</si>
  <si>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</si>
  <si>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</si>
  <si>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</si>
  <si>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</si>
  <si>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</si>
  <si>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</si>
  <si>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</si>
  <si>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</si>
  <si>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</si>
  <si>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</si>
  <si>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</si>
  <si>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</si>
  <si>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</si>
  <si>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</si>
  <si>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</si>
  <si>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</si>
  <si>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</si>
  <si>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</si>
  <si>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</si>
  <si>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</si>
  <si>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</si>
  <si>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</si>
  <si>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</si>
  <si>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</si>
  <si>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</si>
  <si>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</si>
  <si>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</si>
  <si>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</si>
  <si>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</si>
  <si>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</si>
  <si>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</si>
  <si>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</si>
  <si>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</si>
  <si>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</si>
  <si>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</si>
  <si>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</si>
  <si>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</si>
  <si>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</si>
  <si>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</si>
  <si>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</si>
  <si>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</si>
  <si>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</si>
  <si>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</si>
  <si>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</si>
  <si>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</si>
  <si>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</si>
  <si>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</si>
  <si>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</si>
  <si>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</si>
  <si>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</si>
  <si>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</si>
  <si>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</si>
  <si>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</si>
  <si>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</si>
  <si>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</si>
  <si>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</si>
  <si>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</si>
  <si>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</si>
  <si>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</si>
  <si>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</si>
  <si>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</si>
  <si>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</si>
  <si>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</si>
  <si>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</si>
  <si>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</si>
  <si>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</si>
  <si>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</si>
  <si>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</si>
  <si>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</si>
  <si>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</si>
  <si>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</si>
  <si>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</si>
  <si>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</si>
  <si>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</si>
  <si>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</si>
  <si>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</si>
  <si>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</si>
  <si>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</si>
  <si>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</si>
  <si>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</si>
  <si>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</si>
  <si>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</si>
  <si>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</si>
  <si>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</si>
  <si>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</si>
  <si>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</si>
  <si>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</si>
  <si>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</si>
  <si>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</si>
  <si>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</si>
  <si>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</si>
  <si>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</si>
  <si>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</si>
  <si>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</si>
  <si>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</si>
  <si>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</si>
  <si>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</si>
  <si>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</si>
  <si>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</si>
  <si>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</si>
  <si>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</si>
  <si>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</si>
  <si>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</si>
  <si>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</si>
  <si>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</si>
  <si>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</si>
  <si>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</si>
  <si>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</si>
  <si>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</si>
  <si>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</si>
  <si>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</si>
  <si>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</si>
  <si>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</si>
  <si>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</si>
  <si>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</si>
  <si>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</si>
  <si>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</si>
  <si>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</si>
  <si>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</si>
  <si>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</si>
  <si>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</si>
  <si>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</si>
  <si>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</si>
  <si>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</si>
  <si>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</si>
  <si>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</si>
  <si>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</si>
  <si>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</si>
  <si>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</si>
  <si>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</si>
  <si>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</si>
  <si>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</si>
  <si>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</si>
  <si>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</si>
  <si>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</si>
  <si>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</si>
  <si>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</si>
  <si>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</si>
  <si>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</si>
  <si>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</si>
  <si>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</si>
  <si>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</si>
  <si>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</si>
  <si>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</si>
  <si>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</si>
  <si>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</si>
  <si>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</si>
  <si>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</si>
  <si>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</si>
  <si>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</si>
  <si>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</si>
  <si>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</si>
  <si>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</si>
  <si>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</si>
  <si>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</si>
  <si>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</si>
  <si>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</si>
  <si>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</si>
  <si>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</si>
  <si>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</si>
  <si>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</si>
  <si>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</si>
  <si>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</si>
  <si>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</si>
  <si>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</si>
  <si>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</si>
  <si>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</si>
  <si>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</si>
  <si>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</si>
  <si>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</si>
  <si>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</si>
  <si>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</si>
  <si>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</si>
  <si>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</si>
  <si>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</si>
  <si>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</si>
  <si>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</si>
  <si>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</si>
  <si>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</si>
  <si>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</si>
  <si>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</si>
  <si>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</si>
  <si>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</si>
  <si>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</si>
  <si>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</si>
  <si>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</si>
  <si>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</si>
  <si>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</si>
  <si>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</si>
  <si>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</si>
  <si>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</si>
  <si>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</si>
  <si>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</si>
  <si>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</si>
  <si>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</si>
  <si>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</si>
  <si>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</si>
  <si>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</si>
  <si>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</si>
  <si>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</si>
  <si>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</si>
  <si>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</si>
  <si>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</si>
  <si>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</si>
  <si>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</si>
  <si>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</si>
  <si>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</si>
  <si>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</si>
  <si>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</si>
  <si>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</si>
  <si>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</si>
  <si>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</si>
  <si>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</si>
  <si>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</si>
  <si>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</si>
  <si>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</si>
  <si>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</si>
  <si>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</si>
  <si>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</si>
  <si>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</si>
  <si>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</si>
  <si>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</si>
  <si>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</si>
  <si>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</si>
  <si>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</si>
  <si>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</si>
  <si>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</si>
  <si>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</si>
  <si>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</si>
  <si>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</si>
  <si>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</si>
  <si>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</si>
  <si>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</si>
  <si>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</si>
  <si>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</si>
  <si>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</si>
  <si>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</si>
  <si>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</si>
  <si>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</si>
  <si>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</si>
  <si>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</si>
  <si>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</si>
  <si>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</si>
  <si>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</si>
  <si>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</si>
  <si>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</si>
  <si>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</si>
  <si>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</si>
  <si>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</si>
  <si>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</si>
  <si>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</si>
  <si>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</si>
  <si>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</si>
  <si>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</si>
  <si>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</si>
  <si>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</si>
  <si>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</si>
  <si>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</si>
  <si>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</si>
  <si>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</si>
  <si>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</si>
  <si>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</si>
  <si>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</si>
  <si>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</si>
  <si>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</si>
  <si>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</si>
  <si>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</si>
  <si>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</si>
  <si>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</si>
  <si>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</si>
  <si>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</si>
  <si>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</si>
  <si>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</si>
  <si>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</si>
  <si>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</si>
  <si>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</si>
  <si>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</si>
  <si>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</si>
  <si>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</si>
  <si>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</si>
  <si>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</si>
  <si>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</si>
  <si>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</si>
  <si>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</si>
  <si>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</si>
  <si>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</si>
  <si>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</si>
  <si>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</si>
  <si>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</si>
  <si>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</si>
  <si>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</si>
  <si>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Jelena</t>
  </si>
  <si>
    <t>Glasnović</t>
  </si>
  <si>
    <t>OŠ JABUKOVAC</t>
  </si>
  <si>
    <t>01/4834355</t>
  </si>
  <si>
    <t>OŠ Jabukovac-Zagreb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</si>
</sst>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2" fillId="15" borderId="3" xfId="17" applyNumberFormat="1" applyFont="1" applyFill="1" applyBorder="1" applyAlignment="1" applyProtection="1"/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H24" sqref="H24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9" t="s">
        <v>401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 x14ac:dyDescent="0.2">
      <c r="A4" s="239" t="s">
        <v>14</v>
      </c>
      <c r="B4" s="239"/>
      <c r="C4" s="239"/>
      <c r="D4" s="239"/>
      <c r="E4" s="239"/>
      <c r="F4" s="239"/>
      <c r="G4" s="240"/>
      <c r="H4" s="24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402</v>
      </c>
      <c r="G6" s="178" t="s">
        <v>403</v>
      </c>
      <c r="H6" s="179" t="s">
        <v>404</v>
      </c>
      <c r="I6" s="180"/>
    </row>
    <row r="7" spans="1:10" ht="27.75" customHeight="1" x14ac:dyDescent="0.25">
      <c r="A7" s="241" t="s">
        <v>13</v>
      </c>
      <c r="B7" s="233"/>
      <c r="C7" s="233"/>
      <c r="D7" s="233"/>
      <c r="E7" s="242"/>
      <c r="F7" s="181">
        <f>+F8+F9</f>
        <v>1713470</v>
      </c>
      <c r="G7" s="181">
        <f>G8+G9</f>
        <v>1678474</v>
      </c>
      <c r="H7" s="181">
        <f>+H8+H9</f>
        <v>1695490</v>
      </c>
      <c r="I7" s="182"/>
    </row>
    <row r="8" spans="1:10" ht="22.5" customHeight="1" x14ac:dyDescent="0.25">
      <c r="A8" s="230" t="s">
        <v>12</v>
      </c>
      <c r="B8" s="231"/>
      <c r="C8" s="231"/>
      <c r="D8" s="231"/>
      <c r="E8" s="243"/>
      <c r="F8" s="183">
        <v>1713470</v>
      </c>
      <c r="G8" s="183">
        <v>1678474</v>
      </c>
      <c r="H8" s="183">
        <v>1695490</v>
      </c>
    </row>
    <row r="9" spans="1:10" ht="22.5" customHeight="1" x14ac:dyDescent="0.25">
      <c r="A9" s="244" t="s">
        <v>11</v>
      </c>
      <c r="B9" s="243"/>
      <c r="C9" s="243"/>
      <c r="D9" s="243"/>
      <c r="E9" s="243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1680947</v>
      </c>
      <c r="G10" s="181">
        <f>+G11+G12</f>
        <v>1642403</v>
      </c>
      <c r="H10" s="181">
        <f>+H11+H12</f>
        <v>1650121</v>
      </c>
    </row>
    <row r="11" spans="1:10" ht="22.5" customHeight="1" x14ac:dyDescent="0.25">
      <c r="A11" s="234" t="s">
        <v>9</v>
      </c>
      <c r="B11" s="231"/>
      <c r="C11" s="231"/>
      <c r="D11" s="231"/>
      <c r="E11" s="245"/>
      <c r="F11" s="183">
        <v>1592947</v>
      </c>
      <c r="G11" s="183">
        <v>1569203</v>
      </c>
      <c r="H11" s="186">
        <v>1576921</v>
      </c>
      <c r="I11" s="187"/>
      <c r="J11" s="187"/>
    </row>
    <row r="12" spans="1:10" ht="22.5" customHeight="1" x14ac:dyDescent="0.25">
      <c r="A12" s="246" t="s">
        <v>8</v>
      </c>
      <c r="B12" s="243"/>
      <c r="C12" s="243"/>
      <c r="D12" s="243"/>
      <c r="E12" s="243"/>
      <c r="F12" s="188">
        <v>88000</v>
      </c>
      <c r="G12" s="188">
        <v>73200</v>
      </c>
      <c r="H12" s="186">
        <v>73200</v>
      </c>
      <c r="I12" s="187"/>
      <c r="J12" s="187"/>
    </row>
    <row r="13" spans="1:10" ht="22.5" customHeight="1" x14ac:dyDescent="0.25">
      <c r="A13" s="232" t="s">
        <v>7</v>
      </c>
      <c r="B13" s="233"/>
      <c r="C13" s="233"/>
      <c r="D13" s="233"/>
      <c r="E13" s="233"/>
      <c r="F13" s="189">
        <f>+F7-F10</f>
        <v>32523</v>
      </c>
      <c r="G13" s="189">
        <f>+G7-G10</f>
        <v>36071</v>
      </c>
      <c r="H13" s="189">
        <f>+H7-H10</f>
        <v>45369</v>
      </c>
      <c r="J13" s="187"/>
    </row>
    <row r="14" spans="1:10" ht="25.5" customHeight="1" x14ac:dyDescent="0.2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 x14ac:dyDescent="0.25">
      <c r="A15" s="174"/>
      <c r="B15" s="175"/>
      <c r="C15" s="175"/>
      <c r="D15" s="176"/>
      <c r="E15" s="177"/>
      <c r="F15" s="178" t="s">
        <v>402</v>
      </c>
      <c r="G15" s="178" t="s">
        <v>403</v>
      </c>
      <c r="H15" s="179" t="s">
        <v>404</v>
      </c>
      <c r="J15" s="187"/>
    </row>
    <row r="16" spans="1:10" ht="30.75" customHeight="1" x14ac:dyDescent="0.25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 x14ac:dyDescent="0.25">
      <c r="A17" s="235" t="s">
        <v>5</v>
      </c>
      <c r="B17" s="236"/>
      <c r="C17" s="236"/>
      <c r="D17" s="236"/>
      <c r="E17" s="237"/>
      <c r="F17" s="192">
        <v>0</v>
      </c>
      <c r="G17" s="192">
        <v>32523</v>
      </c>
      <c r="H17" s="189">
        <v>36071</v>
      </c>
      <c r="J17" s="187"/>
    </row>
    <row r="18" spans="1:11" s="193" customFormat="1" ht="25.5" customHeight="1" x14ac:dyDescent="0.25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402</v>
      </c>
      <c r="G19" s="178" t="s">
        <v>403</v>
      </c>
      <c r="H19" s="179" t="s">
        <v>404</v>
      </c>
      <c r="J19" s="194"/>
      <c r="K19" s="194"/>
    </row>
    <row r="20" spans="1:11" s="193" customFormat="1" ht="22.5" customHeight="1" x14ac:dyDescent="0.25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 x14ac:dyDescent="0.25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 x14ac:dyDescent="0.25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 x14ac:dyDescent="0.25">
      <c r="A24" s="234" t="s">
        <v>1</v>
      </c>
      <c r="B24" s="231"/>
      <c r="C24" s="231"/>
      <c r="D24" s="231"/>
      <c r="E24" s="231"/>
      <c r="F24" s="188"/>
      <c r="G24" s="188"/>
      <c r="H24" s="188"/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16</v>
      </c>
      <c r="C2" s="3"/>
      <c r="D2" s="3" t="s">
        <v>437</v>
      </c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405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17</v>
      </c>
      <c r="C6" s="255"/>
      <c r="D6" s="255"/>
      <c r="E6" s="255"/>
      <c r="F6" s="255"/>
      <c r="G6" s="255"/>
    </row>
    <row r="7" spans="1:7" ht="38.25" x14ac:dyDescent="0.2">
      <c r="B7" s="8" t="s">
        <v>18</v>
      </c>
      <c r="C7" s="8" t="s">
        <v>19</v>
      </c>
      <c r="D7" s="169" t="s">
        <v>400</v>
      </c>
      <c r="E7" s="8" t="s">
        <v>20</v>
      </c>
      <c r="F7" s="8" t="s">
        <v>21</v>
      </c>
      <c r="G7" s="8" t="s">
        <v>406</v>
      </c>
    </row>
    <row r="8" spans="1:7" ht="24" customHeight="1" x14ac:dyDescent="0.2">
      <c r="B8" s="167">
        <v>6</v>
      </c>
      <c r="C8" s="9" t="s">
        <v>22</v>
      </c>
      <c r="D8" s="9"/>
      <c r="E8" s="10">
        <f>E9+E33+E62+E72+E82+E79</f>
        <v>515781</v>
      </c>
      <c r="F8" s="10">
        <f>F9+F33+F62+F72+F82+F79</f>
        <v>496781</v>
      </c>
      <c r="G8" s="10">
        <f>G9+G33+G62+G72+G82+G79</f>
        <v>496781</v>
      </c>
    </row>
    <row r="9" spans="1:7" ht="24" customHeight="1" x14ac:dyDescent="0.2">
      <c r="A9" s="11" t="s">
        <v>23</v>
      </c>
      <c r="B9" s="167">
        <v>63</v>
      </c>
      <c r="C9" s="9" t="s">
        <v>24</v>
      </c>
      <c r="D9" s="9"/>
      <c r="E9" s="10">
        <f>E10+E13+E18+E21+E24+E27+E30</f>
        <v>19000</v>
      </c>
      <c r="F9" s="10">
        <f>F10+F13+F18+F21+F24+F27+F30</f>
        <v>0</v>
      </c>
      <c r="G9" s="10">
        <f>G10+G13+G18+G21+G24+G27+G30</f>
        <v>0</v>
      </c>
    </row>
    <row r="10" spans="1:7" ht="24" customHeight="1" x14ac:dyDescent="0.2">
      <c r="B10" s="12">
        <v>631</v>
      </c>
      <c r="C10" s="13" t="s">
        <v>25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26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27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28</v>
      </c>
      <c r="D13" s="13"/>
      <c r="E13" s="10">
        <f>SUM(E14:E17)</f>
        <v>19000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29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30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31</v>
      </c>
      <c r="D16" s="13" t="s">
        <v>407</v>
      </c>
      <c r="E16" s="14">
        <v>19000</v>
      </c>
      <c r="F16" s="14"/>
      <c r="G16" s="14"/>
    </row>
    <row r="17" spans="2:7" ht="24" customHeight="1" x14ac:dyDescent="0.2">
      <c r="B17" s="12">
        <v>6324</v>
      </c>
      <c r="C17" s="13" t="s">
        <v>32</v>
      </c>
      <c r="D17" s="13" t="s">
        <v>407</v>
      </c>
      <c r="E17" s="14"/>
      <c r="F17" s="14"/>
      <c r="G17" s="14"/>
    </row>
    <row r="18" spans="2:7" ht="24" customHeight="1" x14ac:dyDescent="0.2">
      <c r="B18" s="12">
        <v>633</v>
      </c>
      <c r="C18" s="13" t="s">
        <v>33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34</v>
      </c>
      <c r="D19" s="13" t="s">
        <v>408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35</v>
      </c>
      <c r="D20" s="13" t="s">
        <v>408</v>
      </c>
      <c r="E20" s="14"/>
      <c r="F20" s="14"/>
      <c r="G20" s="14"/>
    </row>
    <row r="21" spans="2:7" ht="24" customHeight="1" x14ac:dyDescent="0.2">
      <c r="B21" s="12">
        <v>634</v>
      </c>
      <c r="C21" s="13" t="s">
        <v>36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37</v>
      </c>
      <c r="D22" s="13" t="s">
        <v>408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38</v>
      </c>
      <c r="D23" s="13" t="s">
        <v>408</v>
      </c>
      <c r="E23" s="14"/>
      <c r="F23" s="14"/>
      <c r="G23" s="14"/>
    </row>
    <row r="24" spans="2:7" ht="24" customHeight="1" x14ac:dyDescent="0.2">
      <c r="B24" s="12">
        <v>635</v>
      </c>
      <c r="C24" s="13" t="s">
        <v>39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40</v>
      </c>
      <c r="D25" s="13" t="s">
        <v>408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41</v>
      </c>
      <c r="D26" s="13" t="s">
        <v>408</v>
      </c>
      <c r="E26" s="14"/>
      <c r="F26" s="14"/>
      <c r="G26" s="14"/>
    </row>
    <row r="27" spans="2:7" ht="24" customHeight="1" x14ac:dyDescent="0.2">
      <c r="B27" s="167" t="s">
        <v>42</v>
      </c>
      <c r="C27" s="15" t="s">
        <v>43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44</v>
      </c>
      <c r="C28" s="13" t="s">
        <v>45</v>
      </c>
      <c r="D28" s="13" t="s">
        <v>408</v>
      </c>
      <c r="E28" s="14"/>
      <c r="F28" s="14"/>
      <c r="G28" s="14"/>
    </row>
    <row r="29" spans="2:7" ht="24" customHeight="1" x14ac:dyDescent="0.2">
      <c r="B29" s="12" t="s">
        <v>46</v>
      </c>
      <c r="C29" s="13" t="s">
        <v>47</v>
      </c>
      <c r="D29" s="13" t="s">
        <v>408</v>
      </c>
      <c r="E29" s="14"/>
      <c r="F29" s="14"/>
      <c r="G29" s="14"/>
    </row>
    <row r="30" spans="2:7" ht="24" customHeight="1" x14ac:dyDescent="0.2">
      <c r="B30" s="12" t="s">
        <v>48</v>
      </c>
      <c r="C30" s="13" t="s">
        <v>49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50</v>
      </c>
      <c r="C31" s="13" t="s">
        <v>51</v>
      </c>
      <c r="D31" s="13" t="s">
        <v>409</v>
      </c>
      <c r="E31" s="14"/>
      <c r="F31" s="14"/>
      <c r="G31" s="14"/>
    </row>
    <row r="32" spans="2:7" ht="24" customHeight="1" x14ac:dyDescent="0.2">
      <c r="B32" s="12" t="s">
        <v>52</v>
      </c>
      <c r="C32" s="13" t="s">
        <v>53</v>
      </c>
      <c r="D32" s="13" t="s">
        <v>409</v>
      </c>
      <c r="E32" s="14"/>
      <c r="F32" s="14"/>
      <c r="G32" s="14"/>
    </row>
    <row r="33" spans="1:7" ht="24" customHeight="1" x14ac:dyDescent="0.2">
      <c r="A33" s="11" t="s">
        <v>54</v>
      </c>
      <c r="B33" s="167">
        <v>64</v>
      </c>
      <c r="C33" s="9" t="s">
        <v>55</v>
      </c>
      <c r="D33" s="9"/>
      <c r="E33" s="10">
        <f>E34+E42+E47+E55</f>
        <v>135010</v>
      </c>
      <c r="F33" s="10">
        <f>F34+F42+F47+F55</f>
        <v>135010</v>
      </c>
      <c r="G33" s="10">
        <f>G34+G42+G47+G55</f>
        <v>135010</v>
      </c>
    </row>
    <row r="34" spans="1:7" ht="24" customHeight="1" x14ac:dyDescent="0.2">
      <c r="B34" s="12">
        <v>641</v>
      </c>
      <c r="C34" s="13" t="s">
        <v>56</v>
      </c>
      <c r="D34" s="13"/>
      <c r="E34" s="10">
        <f>SUM(E35:E41)</f>
        <v>10</v>
      </c>
      <c r="F34" s="10">
        <f>SUM(F35:F41)</f>
        <v>10</v>
      </c>
      <c r="G34" s="10">
        <f>SUM(G35:G41)</f>
        <v>10</v>
      </c>
    </row>
    <row r="35" spans="1:7" ht="24" customHeight="1" x14ac:dyDescent="0.2">
      <c r="B35" s="12">
        <v>6412</v>
      </c>
      <c r="C35" s="13" t="s">
        <v>57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58</v>
      </c>
      <c r="D36" s="13" t="s">
        <v>248</v>
      </c>
      <c r="E36" s="14">
        <v>10</v>
      </c>
      <c r="F36" s="14">
        <v>10</v>
      </c>
      <c r="G36" s="14">
        <v>10</v>
      </c>
    </row>
    <row r="37" spans="1:7" ht="24" customHeight="1" x14ac:dyDescent="0.2">
      <c r="B37" s="12">
        <v>6414</v>
      </c>
      <c r="C37" s="13" t="s">
        <v>59</v>
      </c>
      <c r="D37" s="13" t="s">
        <v>248</v>
      </c>
      <c r="E37" s="14"/>
      <c r="F37" s="14"/>
      <c r="G37" s="14"/>
    </row>
    <row r="38" spans="1:7" ht="24" customHeight="1" x14ac:dyDescent="0.2">
      <c r="B38" s="12">
        <v>6415</v>
      </c>
      <c r="C38" s="13" t="s">
        <v>60</v>
      </c>
      <c r="D38" s="13" t="s">
        <v>248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61</v>
      </c>
      <c r="D39" s="13" t="s">
        <v>248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62</v>
      </c>
      <c r="D40" s="13" t="s">
        <v>248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63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64</v>
      </c>
      <c r="D42" s="13"/>
      <c r="E42" s="10">
        <f>SUM(E43:E46)</f>
        <v>135000</v>
      </c>
      <c r="F42" s="10">
        <f>SUM(F43:F46)</f>
        <v>135000</v>
      </c>
      <c r="G42" s="10">
        <f>SUM(G43:G46)</f>
        <v>135000</v>
      </c>
    </row>
    <row r="43" spans="1:7" ht="24" customHeight="1" x14ac:dyDescent="0.2">
      <c r="B43" s="12">
        <v>6422</v>
      </c>
      <c r="C43" s="13" t="s">
        <v>65</v>
      </c>
      <c r="D43" s="13" t="s">
        <v>248</v>
      </c>
      <c r="E43" s="14">
        <v>135000</v>
      </c>
      <c r="F43" s="14">
        <v>135000</v>
      </c>
      <c r="G43" s="14">
        <v>135000</v>
      </c>
    </row>
    <row r="44" spans="1:7" ht="24" customHeight="1" x14ac:dyDescent="0.2">
      <c r="B44" s="12">
        <v>6423</v>
      </c>
      <c r="C44" s="13" t="s">
        <v>66</v>
      </c>
      <c r="D44" s="13" t="s">
        <v>335</v>
      </c>
      <c r="E44" s="14"/>
      <c r="F44" s="14"/>
      <c r="G44" s="14"/>
    </row>
    <row r="45" spans="1:7" ht="24" customHeight="1" x14ac:dyDescent="0.2">
      <c r="B45" s="12" t="s">
        <v>67</v>
      </c>
      <c r="C45" s="13" t="s">
        <v>68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69</v>
      </c>
      <c r="D46" s="13" t="s">
        <v>335</v>
      </c>
      <c r="E46" s="14"/>
      <c r="F46" s="14"/>
      <c r="G46" s="14"/>
    </row>
    <row r="47" spans="1:7" ht="24" customHeight="1" x14ac:dyDescent="0.2">
      <c r="B47" s="12">
        <v>643</v>
      </c>
      <c r="C47" s="13" t="s">
        <v>70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71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72</v>
      </c>
      <c r="D49" s="16" t="s">
        <v>248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73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74</v>
      </c>
      <c r="D51" s="13" t="s">
        <v>248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75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76</v>
      </c>
      <c r="D53" s="16" t="s">
        <v>248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77</v>
      </c>
      <c r="D54" s="13"/>
      <c r="E54" s="14"/>
      <c r="F54" s="14"/>
      <c r="G54" s="14"/>
    </row>
    <row r="55" spans="1:7" ht="24" customHeight="1" x14ac:dyDescent="0.2">
      <c r="B55" s="12" t="s">
        <v>78</v>
      </c>
      <c r="C55" s="13" t="s">
        <v>79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80</v>
      </c>
      <c r="C56" s="13" t="s">
        <v>81</v>
      </c>
      <c r="D56" s="13"/>
      <c r="E56" s="14"/>
      <c r="F56" s="14"/>
      <c r="G56" s="14"/>
    </row>
    <row r="57" spans="1:7" ht="24" customHeight="1" x14ac:dyDescent="0.2">
      <c r="B57" s="12" t="s">
        <v>82</v>
      </c>
      <c r="C57" s="13" t="s">
        <v>83</v>
      </c>
      <c r="D57" s="13"/>
      <c r="E57" s="14"/>
      <c r="F57" s="14"/>
      <c r="G57" s="14"/>
    </row>
    <row r="58" spans="1:7" ht="24" customHeight="1" x14ac:dyDescent="0.2">
      <c r="B58" s="12" t="s">
        <v>84</v>
      </c>
      <c r="C58" s="13" t="s">
        <v>85</v>
      </c>
      <c r="D58" s="13"/>
      <c r="E58" s="14"/>
      <c r="F58" s="14"/>
      <c r="G58" s="14"/>
    </row>
    <row r="59" spans="1:7" ht="24" customHeight="1" x14ac:dyDescent="0.2">
      <c r="B59" s="12" t="s">
        <v>86</v>
      </c>
      <c r="C59" s="13" t="s">
        <v>87</v>
      </c>
      <c r="D59" s="13"/>
      <c r="E59" s="14"/>
      <c r="F59" s="14"/>
      <c r="G59" s="14"/>
    </row>
    <row r="60" spans="1:7" ht="24" customHeight="1" x14ac:dyDescent="0.2">
      <c r="B60" s="12" t="s">
        <v>88</v>
      </c>
      <c r="C60" s="13" t="s">
        <v>89</v>
      </c>
      <c r="D60" s="13"/>
      <c r="E60" s="14"/>
      <c r="F60" s="14"/>
      <c r="G60" s="14"/>
    </row>
    <row r="61" spans="1:7" ht="24" customHeight="1" x14ac:dyDescent="0.2">
      <c r="B61" s="12" t="s">
        <v>90</v>
      </c>
      <c r="C61" s="17" t="s">
        <v>91</v>
      </c>
      <c r="D61" s="17"/>
      <c r="E61" s="14"/>
      <c r="F61" s="14"/>
      <c r="G61" s="14"/>
    </row>
    <row r="62" spans="1:7" ht="24" customHeight="1" x14ac:dyDescent="0.2">
      <c r="A62" s="11" t="s">
        <v>92</v>
      </c>
      <c r="B62" s="167">
        <v>65</v>
      </c>
      <c r="C62" s="9" t="s">
        <v>93</v>
      </c>
      <c r="D62" s="9"/>
      <c r="E62" s="10">
        <f>E63+E68</f>
        <v>341771</v>
      </c>
      <c r="F62" s="10">
        <f>F63+F68</f>
        <v>341771</v>
      </c>
      <c r="G62" s="10">
        <f>G63+G68</f>
        <v>341771</v>
      </c>
    </row>
    <row r="63" spans="1:7" ht="24" customHeight="1" x14ac:dyDescent="0.2">
      <c r="B63" s="12">
        <v>651</v>
      </c>
      <c r="C63" s="13" t="s">
        <v>94</v>
      </c>
      <c r="D63" s="13"/>
      <c r="E63" s="10">
        <f>SUM(E64:E67)</f>
        <v>341771</v>
      </c>
      <c r="F63" s="10">
        <f>SUM(F64:F67)</f>
        <v>341771</v>
      </c>
      <c r="G63" s="10">
        <f>SUM(G64:G67)</f>
        <v>341771</v>
      </c>
    </row>
    <row r="64" spans="1:7" ht="24" customHeight="1" x14ac:dyDescent="0.2">
      <c r="B64" s="12">
        <v>6511</v>
      </c>
      <c r="C64" s="13" t="s">
        <v>95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96</v>
      </c>
      <c r="D65" s="13" t="s">
        <v>248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97</v>
      </c>
      <c r="D66" s="13" t="s">
        <v>248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98</v>
      </c>
      <c r="D67" s="13" t="s">
        <v>335</v>
      </c>
      <c r="E67" s="14">
        <v>341771</v>
      </c>
      <c r="F67" s="14">
        <v>341771</v>
      </c>
      <c r="G67" s="14">
        <v>341771</v>
      </c>
    </row>
    <row r="68" spans="1:7" ht="24" customHeight="1" x14ac:dyDescent="0.2">
      <c r="B68" s="12">
        <v>652</v>
      </c>
      <c r="C68" s="13" t="s">
        <v>99</v>
      </c>
      <c r="D68" s="13"/>
      <c r="E68" s="10">
        <f>SUM(E69:E71)</f>
        <v>0</v>
      </c>
      <c r="F68" s="10">
        <f>SUM(F69:F71)</f>
        <v>0</v>
      </c>
      <c r="G68" s="10">
        <f>SUM(G69:G71)</f>
        <v>0</v>
      </c>
    </row>
    <row r="69" spans="1:7" ht="24" customHeight="1" x14ac:dyDescent="0.2">
      <c r="B69" s="12">
        <v>6526</v>
      </c>
      <c r="C69" s="13" t="s">
        <v>100</v>
      </c>
      <c r="D69" s="13" t="s">
        <v>248</v>
      </c>
      <c r="E69" s="14"/>
      <c r="F69" s="14"/>
      <c r="G69" s="14"/>
    </row>
    <row r="70" spans="1:7" ht="24" customHeight="1" x14ac:dyDescent="0.2">
      <c r="B70" s="12" t="s">
        <v>101</v>
      </c>
      <c r="C70" s="13" t="s">
        <v>102</v>
      </c>
      <c r="D70" s="13" t="s">
        <v>248</v>
      </c>
      <c r="E70" s="14"/>
      <c r="F70" s="14"/>
      <c r="G70" s="14"/>
    </row>
    <row r="71" spans="1:7" ht="24" customHeight="1" x14ac:dyDescent="0.2">
      <c r="B71" s="12" t="s">
        <v>103</v>
      </c>
      <c r="C71" s="13" t="s">
        <v>104</v>
      </c>
      <c r="D71" s="13"/>
      <c r="E71" s="14"/>
      <c r="F71" s="14"/>
      <c r="G71" s="14"/>
    </row>
    <row r="72" spans="1:7" ht="24" customHeight="1" x14ac:dyDescent="0.2">
      <c r="A72" s="11" t="s">
        <v>105</v>
      </c>
      <c r="B72" s="167">
        <v>66</v>
      </c>
      <c r="C72" s="18" t="s">
        <v>106</v>
      </c>
      <c r="D72" s="18"/>
      <c r="E72" s="10">
        <f>E73+E76</f>
        <v>20000</v>
      </c>
      <c r="F72" s="10">
        <f>F73+F76</f>
        <v>20000</v>
      </c>
      <c r="G72" s="10">
        <f>G73+G76</f>
        <v>20000</v>
      </c>
    </row>
    <row r="73" spans="1:7" ht="24" customHeight="1" x14ac:dyDescent="0.2">
      <c r="B73" s="12">
        <v>661</v>
      </c>
      <c r="C73" s="13" t="s">
        <v>107</v>
      </c>
      <c r="D73" s="13"/>
      <c r="E73" s="10">
        <f>SUM(E74:E75)</f>
        <v>0</v>
      </c>
      <c r="F73" s="10">
        <f>SUM(F74:F75)</f>
        <v>0</v>
      </c>
      <c r="G73" s="10">
        <f>SUM(G74:G75)</f>
        <v>0</v>
      </c>
    </row>
    <row r="74" spans="1:7" ht="24" customHeight="1" x14ac:dyDescent="0.2">
      <c r="B74" s="12">
        <v>6614</v>
      </c>
      <c r="C74" s="13" t="s">
        <v>108</v>
      </c>
      <c r="D74" s="13" t="s">
        <v>210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109</v>
      </c>
      <c r="D75" s="13" t="s">
        <v>210</v>
      </c>
      <c r="E75" s="14">
        <v>0</v>
      </c>
      <c r="F75" s="14">
        <v>0</v>
      </c>
      <c r="G75" s="14">
        <v>0</v>
      </c>
    </row>
    <row r="76" spans="1:7" ht="24" customHeight="1" x14ac:dyDescent="0.2">
      <c r="B76" s="12">
        <v>663</v>
      </c>
      <c r="C76" s="17" t="s">
        <v>110</v>
      </c>
      <c r="D76" s="17"/>
      <c r="E76" s="10">
        <f>SUM(E77:E78)</f>
        <v>20000</v>
      </c>
      <c r="F76" s="10">
        <f>SUM(F77:F78)</f>
        <v>20000</v>
      </c>
      <c r="G76" s="10">
        <f>SUM(G77:G78)</f>
        <v>20000</v>
      </c>
    </row>
    <row r="77" spans="1:7" ht="24" customHeight="1" x14ac:dyDescent="0.2">
      <c r="B77" s="12">
        <v>6631</v>
      </c>
      <c r="C77" s="13" t="s">
        <v>111</v>
      </c>
      <c r="D77" s="13" t="s">
        <v>410</v>
      </c>
      <c r="E77" s="14">
        <v>20000</v>
      </c>
      <c r="F77" s="14">
        <v>20000</v>
      </c>
      <c r="G77" s="14">
        <v>20000</v>
      </c>
    </row>
    <row r="78" spans="1:7" ht="24" customHeight="1" x14ac:dyDescent="0.2">
      <c r="B78" s="12">
        <v>6632</v>
      </c>
      <c r="C78" s="17" t="s">
        <v>112</v>
      </c>
      <c r="D78" s="17" t="s">
        <v>410</v>
      </c>
      <c r="E78" s="14"/>
      <c r="F78" s="14"/>
      <c r="G78" s="14"/>
    </row>
    <row r="79" spans="1:7" ht="24" customHeight="1" x14ac:dyDescent="0.2">
      <c r="A79" s="11"/>
      <c r="B79" s="167" t="s">
        <v>113</v>
      </c>
      <c r="C79" s="15" t="s">
        <v>114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115</v>
      </c>
      <c r="B80" s="12" t="s">
        <v>116</v>
      </c>
      <c r="C80" s="17" t="s">
        <v>117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118</v>
      </c>
      <c r="C81" s="17" t="s">
        <v>117</v>
      </c>
      <c r="D81" s="17" t="s">
        <v>335</v>
      </c>
      <c r="E81" s="14"/>
      <c r="F81" s="14"/>
      <c r="G81" s="14"/>
    </row>
    <row r="82" spans="1:7" ht="24" customHeight="1" x14ac:dyDescent="0.2">
      <c r="A82" s="11" t="s">
        <v>119</v>
      </c>
      <c r="B82" s="167">
        <v>68</v>
      </c>
      <c r="C82" s="9" t="s">
        <v>120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121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122</v>
      </c>
      <c r="D84" s="13" t="s">
        <v>248</v>
      </c>
      <c r="E84" s="14"/>
      <c r="F84" s="14"/>
      <c r="G84" s="14"/>
    </row>
    <row r="85" spans="1:7" ht="24" customHeight="1" x14ac:dyDescent="0.2">
      <c r="B85" s="167">
        <v>7</v>
      </c>
      <c r="C85" s="9" t="s">
        <v>123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124</v>
      </c>
      <c r="B86" s="167">
        <v>72</v>
      </c>
      <c r="C86" s="15" t="s">
        <v>125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126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127</v>
      </c>
      <c r="D88" s="13" t="s">
        <v>248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128</v>
      </c>
      <c r="D89" s="13" t="s">
        <v>248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129</v>
      </c>
      <c r="D90" s="13" t="s">
        <v>248</v>
      </c>
      <c r="E90" s="14"/>
      <c r="F90" s="14"/>
      <c r="G90" s="14"/>
    </row>
    <row r="91" spans="1:7" ht="24" customHeight="1" x14ac:dyDescent="0.2">
      <c r="B91" s="12">
        <v>722</v>
      </c>
      <c r="C91" s="13" t="s">
        <v>130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131</v>
      </c>
      <c r="D92" s="13" t="s">
        <v>248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132</v>
      </c>
      <c r="D93" s="13" t="s">
        <v>248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133</v>
      </c>
      <c r="D94" s="13" t="s">
        <v>248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134</v>
      </c>
      <c r="D95" s="13" t="s">
        <v>248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135</v>
      </c>
      <c r="D96" s="13" t="s">
        <v>248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136</v>
      </c>
      <c r="D97" s="13" t="s">
        <v>248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137</v>
      </c>
      <c r="D98" s="13" t="s">
        <v>248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138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139</v>
      </c>
      <c r="D100" s="13" t="s">
        <v>248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140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141</v>
      </c>
      <c r="D102" s="13" t="s">
        <v>248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142</v>
      </c>
      <c r="D103" s="13" t="s">
        <v>248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143</v>
      </c>
      <c r="D104" s="13" t="s">
        <v>248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144</v>
      </c>
      <c r="D105" s="13" t="s">
        <v>248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145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146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147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148</v>
      </c>
      <c r="D109" s="13" t="s">
        <v>248</v>
      </c>
      <c r="E109" s="14"/>
      <c r="F109" s="14"/>
      <c r="G109" s="14"/>
    </row>
    <row r="110" spans="1:7" ht="24" customHeight="1" x14ac:dyDescent="0.2">
      <c r="A110" s="11" t="s">
        <v>149</v>
      </c>
      <c r="B110" s="167">
        <v>73</v>
      </c>
      <c r="C110" s="9" t="s">
        <v>150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150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151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152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153</v>
      </c>
      <c r="B114" s="167" t="s">
        <v>154</v>
      </c>
      <c r="C114" s="20" t="s">
        <v>155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156</v>
      </c>
      <c r="C115" s="201" t="s">
        <v>157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158</v>
      </c>
      <c r="C116" s="201" t="s">
        <v>159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160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161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162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163</v>
      </c>
      <c r="B121" s="204">
        <v>83</v>
      </c>
      <c r="C121" s="22" t="s">
        <v>164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165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166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167</v>
      </c>
      <c r="B124" s="167">
        <v>84</v>
      </c>
      <c r="C124" s="9" t="s">
        <v>168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169</v>
      </c>
      <c r="C125" s="23" t="s">
        <v>170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171</v>
      </c>
      <c r="C126" s="23" t="s">
        <v>172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173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174</v>
      </c>
      <c r="D128" s="13" t="s">
        <v>154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175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176</v>
      </c>
      <c r="D130" s="13" t="s">
        <v>154</v>
      </c>
      <c r="E130" s="14"/>
      <c r="F130" s="14"/>
      <c r="G130" s="14"/>
    </row>
    <row r="131" spans="1:10" ht="24" customHeight="1" x14ac:dyDescent="0.2">
      <c r="B131" s="12" t="s">
        <v>177</v>
      </c>
      <c r="C131" s="13" t="s">
        <v>178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179</v>
      </c>
      <c r="C132" s="13" t="s">
        <v>180</v>
      </c>
      <c r="D132" s="13" t="s">
        <v>154</v>
      </c>
      <c r="E132" s="14"/>
      <c r="F132" s="14"/>
      <c r="G132" s="14"/>
    </row>
    <row r="133" spans="1:10" ht="24" customHeight="1" x14ac:dyDescent="0.2">
      <c r="B133" s="250" t="s">
        <v>181</v>
      </c>
      <c r="C133" s="251"/>
      <c r="D133" s="168"/>
      <c r="E133" s="10">
        <f>E113+E85+E8</f>
        <v>515781</v>
      </c>
      <c r="F133" s="10">
        <f>F113+F85+F8</f>
        <v>496781</v>
      </c>
      <c r="G133" s="10">
        <f>G113+G85+G8</f>
        <v>496781</v>
      </c>
      <c r="J133" s="19"/>
    </row>
    <row r="134" spans="1:10" ht="24" customHeight="1" x14ac:dyDescent="0.2">
      <c r="A134" s="11" t="s">
        <v>182</v>
      </c>
      <c r="B134" s="250" t="s">
        <v>183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184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113</v>
      </c>
      <c r="C136" s="15" t="s">
        <v>114</v>
      </c>
      <c r="D136" s="15"/>
      <c r="E136" s="10">
        <f>SUM(E137)</f>
        <v>1197689</v>
      </c>
      <c r="F136" s="10">
        <f t="shared" ref="F136:G136" si="3">SUM(F137)</f>
        <v>1181693</v>
      </c>
      <c r="G136" s="10">
        <f t="shared" si="3"/>
        <v>1198709</v>
      </c>
    </row>
    <row r="137" spans="1:10" ht="24" customHeight="1" x14ac:dyDescent="0.2">
      <c r="A137" s="11" t="s">
        <v>185</v>
      </c>
      <c r="B137" s="12" t="s">
        <v>186</v>
      </c>
      <c r="C137" s="17" t="s">
        <v>187</v>
      </c>
      <c r="D137" s="17"/>
      <c r="E137" s="10">
        <f>SUM(E138:E140)</f>
        <v>1197689</v>
      </c>
      <c r="F137" s="10">
        <f t="shared" ref="F137:G137" si="4">SUM(F138:F140)</f>
        <v>1181693</v>
      </c>
      <c r="G137" s="10">
        <f t="shared" si="4"/>
        <v>1198709</v>
      </c>
    </row>
    <row r="138" spans="1:10" ht="24" customHeight="1" x14ac:dyDescent="0.2">
      <c r="B138" s="12" t="s">
        <v>188</v>
      </c>
      <c r="C138" s="17" t="s">
        <v>189</v>
      </c>
      <c r="D138" s="17" t="s">
        <v>248</v>
      </c>
      <c r="E138" s="14">
        <v>1164689</v>
      </c>
      <c r="F138" s="14">
        <v>1181693</v>
      </c>
      <c r="G138" s="14">
        <v>1198709</v>
      </c>
    </row>
    <row r="139" spans="1:10" ht="24" customHeight="1" x14ac:dyDescent="0.2">
      <c r="B139" s="12" t="s">
        <v>190</v>
      </c>
      <c r="C139" s="17" t="s">
        <v>191</v>
      </c>
      <c r="D139" s="17" t="s">
        <v>248</v>
      </c>
      <c r="E139" s="14">
        <v>33000</v>
      </c>
      <c r="F139" s="14"/>
      <c r="G139" s="14"/>
    </row>
    <row r="140" spans="1:10" ht="24" customHeight="1" x14ac:dyDescent="0.2">
      <c r="B140" s="12" t="s">
        <v>192</v>
      </c>
      <c r="C140" s="17" t="s">
        <v>193</v>
      </c>
      <c r="D140" s="17" t="s">
        <v>248</v>
      </c>
      <c r="E140" s="14"/>
      <c r="F140" s="14"/>
      <c r="G140" s="14"/>
    </row>
    <row r="141" spans="1:10" ht="24" customHeight="1" x14ac:dyDescent="0.2">
      <c r="B141" s="250" t="s">
        <v>194</v>
      </c>
      <c r="C141" s="251"/>
      <c r="D141" s="168"/>
      <c r="E141" s="10">
        <f>E136</f>
        <v>1197689</v>
      </c>
      <c r="F141" s="10">
        <f t="shared" ref="F141:G141" si="5">F136</f>
        <v>1181693</v>
      </c>
      <c r="G141" s="10">
        <f t="shared" si="5"/>
        <v>1198709</v>
      </c>
      <c r="J141" s="19"/>
    </row>
    <row r="142" spans="1:10" ht="24" customHeight="1" x14ac:dyDescent="0.2">
      <c r="B142" s="250" t="s">
        <v>195</v>
      </c>
      <c r="C142" s="251"/>
      <c r="D142" s="168"/>
      <c r="E142" s="10">
        <f>E133+E141</f>
        <v>1713470</v>
      </c>
      <c r="F142" s="10">
        <f t="shared" ref="F142:G142" si="6">F133+F141</f>
        <v>1678474</v>
      </c>
      <c r="G142" s="10">
        <f t="shared" si="6"/>
        <v>1695490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tabSelected="1" view="pageBreakPreview" zoomScale="82" zoomScaleNormal="82" zoomScaleSheetLayoutView="82" workbookViewId="0">
      <selection activeCell="A156" sqref="A156:C156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386</v>
      </c>
      <c r="N1" s="278"/>
      <c r="O1" s="119"/>
      <c r="P1" s="118"/>
      <c r="Q1" s="118"/>
    </row>
    <row r="2" spans="1:80" s="31" customFormat="1" ht="21" customHeight="1" x14ac:dyDescent="0.25">
      <c r="A2" s="279" t="s">
        <v>422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342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196</v>
      </c>
      <c r="B4" s="124"/>
      <c r="C4" s="124"/>
      <c r="D4" s="125" t="s">
        <v>435</v>
      </c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197</v>
      </c>
      <c r="B5" s="128"/>
      <c r="C5" s="128"/>
      <c r="D5" s="129" t="s">
        <v>433</v>
      </c>
      <c r="E5" s="129" t="s">
        <v>434</v>
      </c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198</v>
      </c>
      <c r="B6" s="128"/>
      <c r="C6" s="128"/>
      <c r="D6" s="129" t="s">
        <v>436</v>
      </c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80" t="s">
        <v>199</v>
      </c>
      <c r="B10" s="282" t="s">
        <v>200</v>
      </c>
      <c r="C10" s="284" t="s">
        <v>201</v>
      </c>
      <c r="D10" s="286" t="s">
        <v>203</v>
      </c>
      <c r="E10" s="286" t="s">
        <v>411</v>
      </c>
      <c r="F10" s="286" t="s">
        <v>412</v>
      </c>
      <c r="G10" s="288" t="s">
        <v>413</v>
      </c>
      <c r="H10" s="288" t="s">
        <v>414</v>
      </c>
      <c r="I10" s="288" t="s">
        <v>415</v>
      </c>
      <c r="J10" s="288" t="s">
        <v>416</v>
      </c>
      <c r="K10" s="288" t="s">
        <v>417</v>
      </c>
      <c r="L10" s="288" t="s">
        <v>418</v>
      </c>
      <c r="M10" s="288" t="s">
        <v>419</v>
      </c>
      <c r="N10" s="288" t="s">
        <v>420</v>
      </c>
      <c r="O10" s="288" t="s">
        <v>202</v>
      </c>
      <c r="P10" s="286" t="s">
        <v>204</v>
      </c>
      <c r="Q10" s="286" t="s">
        <v>421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185</v>
      </c>
      <c r="F12" s="60"/>
      <c r="G12" s="63" t="s">
        <v>23</v>
      </c>
      <c r="H12" s="63" t="s">
        <v>54</v>
      </c>
      <c r="I12" s="63" t="s">
        <v>92</v>
      </c>
      <c r="J12" s="63" t="s">
        <v>105</v>
      </c>
      <c r="K12" s="63" t="s">
        <v>115</v>
      </c>
      <c r="L12" s="63" t="s">
        <v>119</v>
      </c>
      <c r="M12" s="63" t="s">
        <v>205</v>
      </c>
      <c r="N12" s="63" t="s">
        <v>206</v>
      </c>
      <c r="O12" s="64" t="s">
        <v>182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207</v>
      </c>
      <c r="E13" s="68">
        <v>5</v>
      </c>
      <c r="F13" s="68" t="s">
        <v>208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343</v>
      </c>
      <c r="B14" s="145"/>
      <c r="C14" s="146"/>
      <c r="D14" s="147">
        <f>D15</f>
        <v>1680947</v>
      </c>
      <c r="E14" s="147">
        <f>E15</f>
        <v>1197689</v>
      </c>
      <c r="F14" s="147">
        <f>F15</f>
        <v>521441</v>
      </c>
      <c r="G14" s="147">
        <f t="shared" ref="G14:Q14" si="0">G15</f>
        <v>25120</v>
      </c>
      <c r="H14" s="147">
        <f t="shared" si="0"/>
        <v>341771</v>
      </c>
      <c r="I14" s="147">
        <f t="shared" si="0"/>
        <v>0</v>
      </c>
      <c r="J14" s="147">
        <f t="shared" si="0"/>
        <v>154550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1642403.45</v>
      </c>
      <c r="Q14" s="148">
        <f t="shared" si="0"/>
        <v>1658820.7000000002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344</v>
      </c>
      <c r="B15" s="150"/>
      <c r="C15" s="151"/>
      <c r="D15" s="152">
        <f t="shared" ref="D15:Q15" si="1">D16+D59</f>
        <v>1680947</v>
      </c>
      <c r="E15" s="152">
        <f t="shared" si="1"/>
        <v>1197689</v>
      </c>
      <c r="F15" s="152">
        <f t="shared" si="1"/>
        <v>521441</v>
      </c>
      <c r="G15" s="152">
        <f t="shared" si="1"/>
        <v>25120</v>
      </c>
      <c r="H15" s="152">
        <f t="shared" si="1"/>
        <v>341771</v>
      </c>
      <c r="I15" s="152">
        <f t="shared" si="1"/>
        <v>0</v>
      </c>
      <c r="J15" s="152">
        <f t="shared" si="1"/>
        <v>154550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1642403.45</v>
      </c>
      <c r="Q15" s="153">
        <f t="shared" si="1"/>
        <v>1658820.7000000002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90" t="s">
        <v>345</v>
      </c>
      <c r="B16" s="291"/>
      <c r="C16" s="291"/>
      <c r="D16" s="209">
        <f t="shared" ref="D16:Q16" si="2">D17+D51</f>
        <v>714372</v>
      </c>
      <c r="E16" s="209">
        <f t="shared" si="2"/>
        <v>573322</v>
      </c>
      <c r="F16" s="209">
        <f t="shared" si="2"/>
        <v>141050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141050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675051</v>
      </c>
      <c r="Q16" s="220">
        <f t="shared" si="2"/>
        <v>683244.14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75" t="s">
        <v>346</v>
      </c>
      <c r="B17" s="276"/>
      <c r="C17" s="277"/>
      <c r="D17" s="210">
        <f>D18</f>
        <v>626372</v>
      </c>
      <c r="E17" s="210">
        <f>E18</f>
        <v>540322</v>
      </c>
      <c r="F17" s="210">
        <f>F18</f>
        <v>86050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86050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601851</v>
      </c>
      <c r="Q17" s="221">
        <f t="shared" si="3"/>
        <v>610044.14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209</v>
      </c>
      <c r="C18" s="73" t="s">
        <v>382</v>
      </c>
      <c r="D18" s="211">
        <f t="shared" ref="D18:Q18" si="4">D19+D43+D48</f>
        <v>626372</v>
      </c>
      <c r="E18" s="211">
        <f t="shared" si="4"/>
        <v>540322</v>
      </c>
      <c r="F18" s="211">
        <f t="shared" si="4"/>
        <v>86050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86050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601851</v>
      </c>
      <c r="Q18" s="222">
        <f t="shared" si="4"/>
        <v>610044.14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225</v>
      </c>
      <c r="C19" s="75" t="s">
        <v>226</v>
      </c>
      <c r="D19" s="211">
        <f>D20+D23+D28+D38</f>
        <v>623012</v>
      </c>
      <c r="E19" s="211">
        <f t="shared" ref="E19:Q19" si="5">E20+E23+E28+E38</f>
        <v>536962</v>
      </c>
      <c r="F19" s="211">
        <f t="shared" si="5"/>
        <v>86050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86050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598442</v>
      </c>
      <c r="Q19" s="211">
        <f t="shared" si="5"/>
        <v>606586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227</v>
      </c>
      <c r="C20" s="75" t="s">
        <v>366</v>
      </c>
      <c r="D20" s="211">
        <f t="shared" ref="D20:Q20" si="6">SUM(D21:D22)</f>
        <v>39100</v>
      </c>
      <c r="E20" s="211">
        <f t="shared" si="6"/>
        <v>10750</v>
      </c>
      <c r="F20" s="211">
        <f t="shared" si="6"/>
        <v>28350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28350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26277</v>
      </c>
      <c r="Q20" s="222">
        <f t="shared" si="6"/>
        <v>26656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213</v>
      </c>
      <c r="B21" s="77" t="s">
        <v>228</v>
      </c>
      <c r="C21" s="78" t="s">
        <v>229</v>
      </c>
      <c r="D21" s="212">
        <f>E21+F21</f>
        <v>27960</v>
      </c>
      <c r="E21" s="138">
        <v>4510</v>
      </c>
      <c r="F21" s="212">
        <f>SUM(G21:N21)</f>
        <v>23450</v>
      </c>
      <c r="G21" s="138"/>
      <c r="H21" s="138"/>
      <c r="I21" s="138"/>
      <c r="J21" s="138">
        <v>23450</v>
      </c>
      <c r="K21" s="138"/>
      <c r="L21" s="138"/>
      <c r="M21" s="138"/>
      <c r="N21" s="138"/>
      <c r="O21" s="138"/>
      <c r="P21" s="138">
        <v>17410</v>
      </c>
      <c r="Q21" s="138">
        <v>17661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217</v>
      </c>
      <c r="B22" s="77" t="s">
        <v>234</v>
      </c>
      <c r="C22" s="78" t="s">
        <v>235</v>
      </c>
      <c r="D22" s="212">
        <f t="shared" ref="D22:D42" si="7">E22+F22</f>
        <v>11140</v>
      </c>
      <c r="E22" s="138">
        <v>6240</v>
      </c>
      <c r="F22" s="212">
        <f t="shared" ref="F22:F27" si="8">SUM(G22:N22)</f>
        <v>4900</v>
      </c>
      <c r="G22" s="138"/>
      <c r="H22" s="138"/>
      <c r="I22" s="138"/>
      <c r="J22" s="138">
        <v>4900</v>
      </c>
      <c r="K22" s="138"/>
      <c r="L22" s="138"/>
      <c r="M22" s="138"/>
      <c r="N22" s="138"/>
      <c r="O22" s="138"/>
      <c r="P22" s="138">
        <v>8867</v>
      </c>
      <c r="Q22" s="138">
        <v>8995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236</v>
      </c>
      <c r="C23" s="80" t="s">
        <v>316</v>
      </c>
      <c r="D23" s="211">
        <f t="shared" ref="D23:Q23" si="9">SUM(D24:D27)</f>
        <v>358166</v>
      </c>
      <c r="E23" s="211">
        <f t="shared" si="9"/>
        <v>329666</v>
      </c>
      <c r="F23" s="211">
        <f t="shared" si="9"/>
        <v>28500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28500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364912</v>
      </c>
      <c r="Q23" s="222">
        <f t="shared" si="9"/>
        <v>370166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209</v>
      </c>
      <c r="B24" s="77" t="s">
        <v>238</v>
      </c>
      <c r="C24" s="78" t="s">
        <v>239</v>
      </c>
      <c r="D24" s="212">
        <f t="shared" si="7"/>
        <v>49834</v>
      </c>
      <c r="E24" s="139">
        <v>37834</v>
      </c>
      <c r="F24" s="212">
        <f t="shared" si="8"/>
        <v>12000</v>
      </c>
      <c r="G24" s="115"/>
      <c r="H24" s="115"/>
      <c r="I24" s="115"/>
      <c r="J24" s="115">
        <v>12000</v>
      </c>
      <c r="K24" s="115"/>
      <c r="L24" s="115"/>
      <c r="M24" s="115"/>
      <c r="N24" s="115"/>
      <c r="O24" s="115"/>
      <c r="P24" s="115">
        <v>53605</v>
      </c>
      <c r="Q24" s="115">
        <v>54377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223</v>
      </c>
      <c r="B25" s="77" t="s">
        <v>244</v>
      </c>
      <c r="C25" s="78" t="s">
        <v>245</v>
      </c>
      <c r="D25" s="212">
        <f t="shared" si="7"/>
        <v>279112</v>
      </c>
      <c r="E25" s="139">
        <v>279112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283187</v>
      </c>
      <c r="Q25" s="115">
        <v>287265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230</v>
      </c>
      <c r="B26" s="77" t="s">
        <v>247</v>
      </c>
      <c r="C26" s="78" t="s">
        <v>347</v>
      </c>
      <c r="D26" s="212">
        <f t="shared" si="7"/>
        <v>22680</v>
      </c>
      <c r="E26" s="139">
        <v>7680</v>
      </c>
      <c r="F26" s="212">
        <f t="shared" si="8"/>
        <v>15000</v>
      </c>
      <c r="G26" s="115"/>
      <c r="H26" s="115"/>
      <c r="I26" s="115"/>
      <c r="J26" s="115">
        <v>15000</v>
      </c>
      <c r="K26" s="115"/>
      <c r="L26" s="115"/>
      <c r="M26" s="115"/>
      <c r="N26" s="115"/>
      <c r="O26" s="115"/>
      <c r="P26" s="115">
        <v>23006</v>
      </c>
      <c r="Q26" s="115">
        <v>23338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233</v>
      </c>
      <c r="B27" s="77" t="s">
        <v>249</v>
      </c>
      <c r="C27" s="78" t="s">
        <v>250</v>
      </c>
      <c r="D27" s="212">
        <f t="shared" si="7"/>
        <v>6540</v>
      </c>
      <c r="E27" s="139">
        <v>5040</v>
      </c>
      <c r="F27" s="212">
        <f t="shared" si="8"/>
        <v>1500</v>
      </c>
      <c r="G27" s="115"/>
      <c r="H27" s="115"/>
      <c r="I27" s="115"/>
      <c r="J27" s="115">
        <v>1500</v>
      </c>
      <c r="K27" s="115"/>
      <c r="L27" s="115"/>
      <c r="M27" s="115"/>
      <c r="N27" s="115"/>
      <c r="O27" s="115"/>
      <c r="P27" s="115">
        <v>5114</v>
      </c>
      <c r="Q27" s="115">
        <v>5186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251</v>
      </c>
      <c r="C28" s="80" t="s">
        <v>252</v>
      </c>
      <c r="D28" s="213">
        <f>SUM(D29:D37)</f>
        <v>209746</v>
      </c>
      <c r="E28" s="213">
        <f>SUM(E29:E37)</f>
        <v>180546</v>
      </c>
      <c r="F28" s="213">
        <f>SUM(F29:F37)</f>
        <v>29200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0</v>
      </c>
      <c r="J28" s="213">
        <f t="shared" si="10"/>
        <v>29200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191253</v>
      </c>
      <c r="Q28" s="223">
        <f t="shared" si="11"/>
        <v>193764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237</v>
      </c>
      <c r="B29" s="82" t="s">
        <v>254</v>
      </c>
      <c r="C29" s="78" t="s">
        <v>255</v>
      </c>
      <c r="D29" s="212">
        <f t="shared" si="7"/>
        <v>64440</v>
      </c>
      <c r="E29" s="139">
        <v>64440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65381</v>
      </c>
      <c r="Q29" s="115">
        <v>66322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240</v>
      </c>
      <c r="B30" s="82" t="s">
        <v>257</v>
      </c>
      <c r="C30" s="78" t="s">
        <v>258</v>
      </c>
      <c r="D30" s="212">
        <f t="shared" si="7"/>
        <v>35913</v>
      </c>
      <c r="E30" s="139">
        <v>14913</v>
      </c>
      <c r="F30" s="212">
        <f t="shared" si="12"/>
        <v>21000</v>
      </c>
      <c r="G30" s="115"/>
      <c r="H30" s="115"/>
      <c r="I30" s="115"/>
      <c r="J30" s="115">
        <v>21000</v>
      </c>
      <c r="K30" s="115"/>
      <c r="L30" s="115"/>
      <c r="M30" s="115"/>
      <c r="N30" s="115"/>
      <c r="O30" s="115"/>
      <c r="P30" s="115">
        <v>15131</v>
      </c>
      <c r="Q30" s="115">
        <v>15349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243</v>
      </c>
      <c r="B31" s="82" t="s">
        <v>259</v>
      </c>
      <c r="C31" s="78" t="s">
        <v>260</v>
      </c>
      <c r="D31" s="212">
        <f t="shared" si="7"/>
        <v>1920</v>
      </c>
      <c r="E31" s="139">
        <v>1920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1920</v>
      </c>
      <c r="Q31" s="115">
        <v>1920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246</v>
      </c>
      <c r="B32" s="82" t="s">
        <v>262</v>
      </c>
      <c r="C32" s="83" t="s">
        <v>263</v>
      </c>
      <c r="D32" s="212">
        <f t="shared" si="7"/>
        <v>64440</v>
      </c>
      <c r="E32" s="139">
        <v>64440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65380</v>
      </c>
      <c r="Q32" s="115">
        <v>66322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248</v>
      </c>
      <c r="B33" s="82" t="s">
        <v>265</v>
      </c>
      <c r="C33" s="78" t="s">
        <v>266</v>
      </c>
      <c r="D33" s="212">
        <f t="shared" si="7"/>
        <v>7500</v>
      </c>
      <c r="E33" s="139">
        <v>7500</v>
      </c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v>7609</v>
      </c>
      <c r="Q33" s="115">
        <v>7719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253</v>
      </c>
      <c r="B34" s="77" t="s">
        <v>267</v>
      </c>
      <c r="C34" s="78" t="s">
        <v>268</v>
      </c>
      <c r="D34" s="212">
        <f t="shared" si="7"/>
        <v>10413</v>
      </c>
      <c r="E34" s="139">
        <v>10413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10565</v>
      </c>
      <c r="Q34" s="115">
        <v>10717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256</v>
      </c>
      <c r="B35" s="77" t="s">
        <v>270</v>
      </c>
      <c r="C35" s="78" t="s">
        <v>271</v>
      </c>
      <c r="D35" s="212">
        <f t="shared" si="7"/>
        <v>0</v>
      </c>
      <c r="E35" s="139"/>
      <c r="F35" s="212">
        <f t="shared" si="12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51"/>
      <c r="S35" s="136"/>
      <c r="T35" s="105"/>
      <c r="V35" s="141"/>
      <c r="W35" s="105"/>
    </row>
    <row r="36" spans="1:23" ht="18" customHeight="1" x14ac:dyDescent="0.25">
      <c r="A36" s="76" t="s">
        <v>261</v>
      </c>
      <c r="B36" s="77" t="s">
        <v>273</v>
      </c>
      <c r="C36" s="78" t="s">
        <v>274</v>
      </c>
      <c r="D36" s="212">
        <f t="shared" si="7"/>
        <v>10120</v>
      </c>
      <c r="E36" s="139">
        <v>1920</v>
      </c>
      <c r="F36" s="212">
        <f t="shared" si="12"/>
        <v>8200</v>
      </c>
      <c r="G36" s="115"/>
      <c r="H36" s="115"/>
      <c r="I36" s="115"/>
      <c r="J36" s="115">
        <v>8200</v>
      </c>
      <c r="K36" s="115"/>
      <c r="L36" s="115"/>
      <c r="M36" s="115"/>
      <c r="N36" s="115"/>
      <c r="O36" s="115"/>
      <c r="P36" s="115">
        <v>10267</v>
      </c>
      <c r="Q36" s="115">
        <v>10415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264</v>
      </c>
      <c r="B37" s="82" t="s">
        <v>276</v>
      </c>
      <c r="C37" s="78" t="s">
        <v>277</v>
      </c>
      <c r="D37" s="212">
        <f t="shared" si="7"/>
        <v>15000</v>
      </c>
      <c r="E37" s="139">
        <v>15000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15000</v>
      </c>
      <c r="Q37" s="115">
        <v>15000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279</v>
      </c>
      <c r="C38" s="80" t="s">
        <v>280</v>
      </c>
      <c r="D38" s="213">
        <f t="shared" ref="D38:Q38" si="13">SUM(D39:D42)</f>
        <v>16000</v>
      </c>
      <c r="E38" s="213">
        <f t="shared" si="13"/>
        <v>16000</v>
      </c>
      <c r="F38" s="213">
        <f t="shared" si="13"/>
        <v>0</v>
      </c>
      <c r="G38" s="213">
        <f t="shared" si="13"/>
        <v>0</v>
      </c>
      <c r="H38" s="213">
        <f t="shared" si="13"/>
        <v>0</v>
      </c>
      <c r="I38" s="213">
        <f t="shared" si="13"/>
        <v>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16000</v>
      </c>
      <c r="Q38" s="213">
        <f t="shared" si="13"/>
        <v>16000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269</v>
      </c>
      <c r="B39" s="82" t="s">
        <v>283</v>
      </c>
      <c r="C39" s="78" t="s">
        <v>284</v>
      </c>
      <c r="D39" s="212">
        <f t="shared" si="7"/>
        <v>2880</v>
      </c>
      <c r="E39" s="139">
        <v>2880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2880</v>
      </c>
      <c r="Q39" s="115">
        <v>2880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272</v>
      </c>
      <c r="B40" s="82" t="s">
        <v>285</v>
      </c>
      <c r="C40" s="78" t="s">
        <v>286</v>
      </c>
      <c r="D40" s="212">
        <f t="shared" si="7"/>
        <v>0</v>
      </c>
      <c r="E40" s="139"/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51"/>
      <c r="S40" s="136"/>
      <c r="T40" s="105"/>
      <c r="V40" s="141"/>
      <c r="W40" s="105"/>
    </row>
    <row r="41" spans="1:23" ht="18" customHeight="1" x14ac:dyDescent="0.25">
      <c r="A41" s="76" t="s">
        <v>275</v>
      </c>
      <c r="B41" s="82" t="s">
        <v>288</v>
      </c>
      <c r="C41" s="78" t="s">
        <v>289</v>
      </c>
      <c r="D41" s="212">
        <f t="shared" si="7"/>
        <v>1800</v>
      </c>
      <c r="E41" s="139">
        <v>1800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1800</v>
      </c>
      <c r="Q41" s="115">
        <v>1800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278</v>
      </c>
      <c r="B42" s="82" t="s">
        <v>291</v>
      </c>
      <c r="C42" s="78" t="s">
        <v>292</v>
      </c>
      <c r="D42" s="212">
        <f t="shared" si="7"/>
        <v>11320</v>
      </c>
      <c r="E42" s="139">
        <v>11320</v>
      </c>
      <c r="F42" s="212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11320</v>
      </c>
      <c r="Q42" s="115">
        <v>11320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293</v>
      </c>
      <c r="C43" s="80" t="s">
        <v>294</v>
      </c>
      <c r="D43" s="213">
        <f>D44</f>
        <v>3360</v>
      </c>
      <c r="E43" s="213">
        <f t="shared" ref="E43:Q43" si="15">E44</f>
        <v>3360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3409</v>
      </c>
      <c r="Q43" s="213">
        <f t="shared" si="15"/>
        <v>3458.14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295</v>
      </c>
      <c r="C44" s="80" t="s">
        <v>296</v>
      </c>
      <c r="D44" s="213">
        <f>SUM(D45:D47)</f>
        <v>3360</v>
      </c>
      <c r="E44" s="213">
        <f t="shared" ref="E44:Q44" si="16">SUM(E45:E47)</f>
        <v>3360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3409</v>
      </c>
      <c r="Q44" s="213">
        <f t="shared" si="16"/>
        <v>3458.14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281</v>
      </c>
      <c r="B45" s="82" t="s">
        <v>298</v>
      </c>
      <c r="C45" s="78" t="s">
        <v>299</v>
      </c>
      <c r="D45" s="212">
        <f t="shared" ref="D45:D47" si="17">E45+F45</f>
        <v>3360</v>
      </c>
      <c r="E45" s="139">
        <v>3360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3409</v>
      </c>
      <c r="Q45" s="115">
        <v>3458.14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282</v>
      </c>
      <c r="B46" s="82" t="s">
        <v>300</v>
      </c>
      <c r="C46" s="78" t="s">
        <v>301</v>
      </c>
      <c r="D46" s="212">
        <f t="shared" si="17"/>
        <v>0</v>
      </c>
      <c r="E46" s="139"/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51"/>
      <c r="S46" s="136"/>
      <c r="T46" s="105"/>
      <c r="V46" s="141"/>
      <c r="W46" s="105"/>
    </row>
    <row r="47" spans="1:23" ht="18" customHeight="1" x14ac:dyDescent="0.25">
      <c r="A47" s="76" t="s">
        <v>287</v>
      </c>
      <c r="B47" s="82" t="s">
        <v>348</v>
      </c>
      <c r="C47" s="78" t="s">
        <v>349</v>
      </c>
      <c r="D47" s="212">
        <f t="shared" si="17"/>
        <v>0</v>
      </c>
      <c r="E47" s="139"/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302</v>
      </c>
      <c r="C48" s="84" t="s">
        <v>372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378</v>
      </c>
      <c r="C49" s="80" t="s">
        <v>380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379</v>
      </c>
      <c r="C50" s="78" t="s">
        <v>381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65" t="s">
        <v>350</v>
      </c>
      <c r="B51" s="266"/>
      <c r="C51" s="267"/>
      <c r="D51" s="214">
        <f>D52</f>
        <v>88000</v>
      </c>
      <c r="E51" s="214">
        <f t="shared" ref="E51:Q52" si="22">E52</f>
        <v>33000</v>
      </c>
      <c r="F51" s="214">
        <f t="shared" si="22"/>
        <v>55000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55000</v>
      </c>
      <c r="K51" s="214">
        <f t="shared" si="22"/>
        <v>0</v>
      </c>
      <c r="L51" s="214">
        <f t="shared" si="22"/>
        <v>0</v>
      </c>
      <c r="M51" s="214">
        <f t="shared" si="22"/>
        <v>0</v>
      </c>
      <c r="N51" s="214">
        <f t="shared" si="22"/>
        <v>0</v>
      </c>
      <c r="O51" s="214">
        <f t="shared" si="22"/>
        <v>0</v>
      </c>
      <c r="P51" s="214">
        <f t="shared" si="22"/>
        <v>73200</v>
      </c>
      <c r="Q51" s="214">
        <f t="shared" si="22"/>
        <v>73200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223</v>
      </c>
      <c r="C52" s="73" t="s">
        <v>8</v>
      </c>
      <c r="D52" s="213">
        <f>D53</f>
        <v>88000</v>
      </c>
      <c r="E52" s="213">
        <f t="shared" si="22"/>
        <v>33000</v>
      </c>
      <c r="F52" s="213">
        <f t="shared" si="22"/>
        <v>55000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55000</v>
      </c>
      <c r="K52" s="213">
        <f t="shared" si="22"/>
        <v>0</v>
      </c>
      <c r="L52" s="213">
        <f t="shared" si="22"/>
        <v>0</v>
      </c>
      <c r="M52" s="213">
        <f t="shared" si="22"/>
        <v>0</v>
      </c>
      <c r="N52" s="213">
        <f t="shared" si="22"/>
        <v>0</v>
      </c>
      <c r="O52" s="213">
        <f t="shared" si="22"/>
        <v>0</v>
      </c>
      <c r="P52" s="213">
        <f t="shared" si="22"/>
        <v>73200</v>
      </c>
      <c r="Q52" s="213">
        <f t="shared" si="22"/>
        <v>73200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328</v>
      </c>
      <c r="C53" s="85" t="s">
        <v>367</v>
      </c>
      <c r="D53" s="213">
        <f>D54+D56</f>
        <v>88000</v>
      </c>
      <c r="E53" s="213">
        <f t="shared" ref="E53:Q53" si="23">E54+E56</f>
        <v>33000</v>
      </c>
      <c r="F53" s="213">
        <f t="shared" si="23"/>
        <v>55000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55000</v>
      </c>
      <c r="K53" s="213">
        <f t="shared" si="23"/>
        <v>0</v>
      </c>
      <c r="L53" s="213">
        <f t="shared" si="23"/>
        <v>0</v>
      </c>
      <c r="M53" s="213">
        <f t="shared" si="23"/>
        <v>0</v>
      </c>
      <c r="N53" s="213">
        <f t="shared" si="23"/>
        <v>0</v>
      </c>
      <c r="O53" s="213">
        <f t="shared" si="23"/>
        <v>0</v>
      </c>
      <c r="P53" s="213">
        <f t="shared" si="23"/>
        <v>73200</v>
      </c>
      <c r="Q53" s="213">
        <f t="shared" si="23"/>
        <v>73200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365</v>
      </c>
      <c r="C54" s="73" t="s">
        <v>368</v>
      </c>
      <c r="D54" s="213">
        <f>D55</f>
        <v>0</v>
      </c>
      <c r="E54" s="213">
        <f t="shared" ref="E54:Q54" si="24">E55</f>
        <v>0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0</v>
      </c>
      <c r="Q54" s="213">
        <f t="shared" si="24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290</v>
      </c>
      <c r="B55" s="87" t="s">
        <v>369</v>
      </c>
      <c r="C55" s="78" t="s">
        <v>128</v>
      </c>
      <c r="D55" s="212">
        <f t="shared" ref="D55:D58" si="25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329</v>
      </c>
      <c r="C56" s="80" t="s">
        <v>330</v>
      </c>
      <c r="D56" s="213">
        <f t="shared" ref="D56:Q56" si="26">SUM(D57:D58)</f>
        <v>88000</v>
      </c>
      <c r="E56" s="213">
        <f t="shared" si="26"/>
        <v>33000</v>
      </c>
      <c r="F56" s="213">
        <f t="shared" si="26"/>
        <v>55000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55000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73200</v>
      </c>
      <c r="Q56" s="213">
        <f t="shared" si="26"/>
        <v>73200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297</v>
      </c>
      <c r="B57" s="87" t="s">
        <v>331</v>
      </c>
      <c r="C57" s="78" t="s">
        <v>131</v>
      </c>
      <c r="D57" s="212">
        <f t="shared" si="25"/>
        <v>23000</v>
      </c>
      <c r="E57" s="139"/>
      <c r="F57" s="212">
        <f t="shared" ref="F57:F58" si="27">SUM(G57:N57)</f>
        <v>23000</v>
      </c>
      <c r="G57" s="115"/>
      <c r="H57" s="115"/>
      <c r="I57" s="115"/>
      <c r="J57" s="115">
        <v>23000</v>
      </c>
      <c r="K57" s="115"/>
      <c r="L57" s="115"/>
      <c r="M57" s="115"/>
      <c r="N57" s="115"/>
      <c r="O57" s="115"/>
      <c r="P57" s="115">
        <v>31200</v>
      </c>
      <c r="Q57" s="115">
        <v>31200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315</v>
      </c>
      <c r="B58" s="87" t="s">
        <v>334</v>
      </c>
      <c r="C58" s="78" t="s">
        <v>137</v>
      </c>
      <c r="D58" s="212">
        <f t="shared" si="25"/>
        <v>65000</v>
      </c>
      <c r="E58" s="139">
        <v>33000</v>
      </c>
      <c r="F58" s="212">
        <f t="shared" si="27"/>
        <v>32000</v>
      </c>
      <c r="G58" s="115"/>
      <c r="H58" s="115"/>
      <c r="I58" s="115"/>
      <c r="J58" s="115">
        <v>32000</v>
      </c>
      <c r="K58" s="115"/>
      <c r="L58" s="115"/>
      <c r="M58" s="115"/>
      <c r="N58" s="115"/>
      <c r="O58" s="115"/>
      <c r="P58" s="115">
        <v>42000</v>
      </c>
      <c r="Q58" s="115">
        <v>42000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62" t="s">
        <v>351</v>
      </c>
      <c r="B59" s="263"/>
      <c r="C59" s="264"/>
      <c r="D59" s="215">
        <f t="shared" ref="D59:Q59" si="28">D60+D76+D80+D84+D88+D92+D98+D102+D106+D121+D128+D144</f>
        <v>966575</v>
      </c>
      <c r="E59" s="215">
        <f t="shared" si="28"/>
        <v>624367</v>
      </c>
      <c r="F59" s="215">
        <f t="shared" si="28"/>
        <v>380391</v>
      </c>
      <c r="G59" s="215">
        <f t="shared" si="28"/>
        <v>25120</v>
      </c>
      <c r="H59" s="215">
        <f t="shared" si="28"/>
        <v>341771</v>
      </c>
      <c r="I59" s="215">
        <f t="shared" si="28"/>
        <v>0</v>
      </c>
      <c r="J59" s="215">
        <f t="shared" si="28"/>
        <v>13500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967352.45</v>
      </c>
      <c r="Q59" s="215">
        <f t="shared" si="28"/>
        <v>975576.56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59" t="s">
        <v>352</v>
      </c>
      <c r="B60" s="260"/>
      <c r="C60" s="261"/>
      <c r="D60" s="214">
        <f>D61</f>
        <v>373942</v>
      </c>
      <c r="E60" s="214">
        <f>E61</f>
        <v>258942</v>
      </c>
      <c r="F60" s="214">
        <f>F61</f>
        <v>115000</v>
      </c>
      <c r="G60" s="214">
        <f t="shared" ref="G60:Q60" si="29">G61</f>
        <v>0</v>
      </c>
      <c r="H60" s="214">
        <f t="shared" si="29"/>
        <v>115000</v>
      </c>
      <c r="I60" s="214">
        <f t="shared" si="29"/>
        <v>0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375723.15</v>
      </c>
      <c r="Q60" s="224">
        <f t="shared" si="29"/>
        <v>377562.02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209</v>
      </c>
      <c r="C61" s="73" t="s">
        <v>382</v>
      </c>
      <c r="D61" s="213">
        <f>D62+D70+D73</f>
        <v>373942</v>
      </c>
      <c r="E61" s="213">
        <f>E62+E70+E73</f>
        <v>258942</v>
      </c>
      <c r="F61" s="213">
        <f>F62+F70+F73</f>
        <v>115000</v>
      </c>
      <c r="G61" s="213">
        <f t="shared" ref="G61:Q61" si="30">G62+G70+G73</f>
        <v>0</v>
      </c>
      <c r="H61" s="213">
        <f t="shared" si="30"/>
        <v>115000</v>
      </c>
      <c r="I61" s="213">
        <f t="shared" si="30"/>
        <v>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375723.15</v>
      </c>
      <c r="Q61" s="223">
        <f t="shared" si="30"/>
        <v>377562.02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210</v>
      </c>
      <c r="C62" s="91" t="s">
        <v>211</v>
      </c>
      <c r="D62" s="213">
        <f>D63+D65+D67</f>
        <v>364232</v>
      </c>
      <c r="E62" s="213">
        <f>E63+E65+E67</f>
        <v>249232</v>
      </c>
      <c r="F62" s="213">
        <f>F63+F65+F67</f>
        <v>115000</v>
      </c>
      <c r="G62" s="213">
        <f t="shared" ref="G62:Q62" si="31">G63+G65+G67</f>
        <v>0</v>
      </c>
      <c r="H62" s="213">
        <f t="shared" si="31"/>
        <v>115000</v>
      </c>
      <c r="I62" s="213">
        <f t="shared" si="31"/>
        <v>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366013.15</v>
      </c>
      <c r="Q62" s="223">
        <f t="shared" si="31"/>
        <v>367852.02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212</v>
      </c>
      <c r="C63" s="91" t="s">
        <v>370</v>
      </c>
      <c r="D63" s="213">
        <f>D64</f>
        <v>303953</v>
      </c>
      <c r="E63" s="213">
        <f>E64</f>
        <v>188953</v>
      </c>
      <c r="F63" s="213">
        <f>F64</f>
        <v>115000</v>
      </c>
      <c r="G63" s="213">
        <f t="shared" ref="G63:Q63" si="32">G64</f>
        <v>0</v>
      </c>
      <c r="H63" s="213">
        <f t="shared" si="32"/>
        <v>115000</v>
      </c>
      <c r="I63" s="213">
        <f t="shared" si="32"/>
        <v>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305472.76</v>
      </c>
      <c r="Q63" s="223">
        <f t="shared" si="32"/>
        <v>307000.12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317</v>
      </c>
      <c r="B64" s="87" t="s">
        <v>214</v>
      </c>
      <c r="C64" s="78" t="s">
        <v>215</v>
      </c>
      <c r="D64" s="212">
        <f t="shared" ref="D64" si="33">E64+F64</f>
        <v>303953</v>
      </c>
      <c r="E64" s="139">
        <v>188953</v>
      </c>
      <c r="F64" s="212">
        <f>SUM(G64:N64)</f>
        <v>115000</v>
      </c>
      <c r="G64" s="139"/>
      <c r="H64" s="139">
        <v>115000</v>
      </c>
      <c r="I64" s="139"/>
      <c r="J64" s="139"/>
      <c r="K64" s="139"/>
      <c r="L64" s="139"/>
      <c r="M64" s="139"/>
      <c r="N64" s="139"/>
      <c r="O64" s="139"/>
      <c r="P64" s="139">
        <v>305472.76</v>
      </c>
      <c r="Q64" s="140">
        <v>307000.12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371</v>
      </c>
      <c r="C65" s="93" t="s">
        <v>216</v>
      </c>
      <c r="D65" s="213">
        <f t="shared" ref="D65:E65" si="34">D66</f>
        <v>8000</v>
      </c>
      <c r="E65" s="213">
        <f t="shared" si="34"/>
        <v>8000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8000</v>
      </c>
      <c r="Q65" s="223">
        <f t="shared" si="35"/>
        <v>8000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318</v>
      </c>
      <c r="B66" s="87" t="s">
        <v>218</v>
      </c>
      <c r="C66" s="78" t="s">
        <v>219</v>
      </c>
      <c r="D66" s="212">
        <f t="shared" ref="D66" si="36">E66+F66</f>
        <v>8000</v>
      </c>
      <c r="E66" s="139">
        <v>8000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8000</v>
      </c>
      <c r="Q66" s="115">
        <v>8000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354</v>
      </c>
      <c r="C67" s="93" t="s">
        <v>220</v>
      </c>
      <c r="D67" s="213">
        <f t="shared" ref="D67:E67" si="37">D68+D69</f>
        <v>52279</v>
      </c>
      <c r="E67" s="213">
        <f t="shared" si="37"/>
        <v>52279</v>
      </c>
      <c r="F67" s="213">
        <f>F68+F69</f>
        <v>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52540.39</v>
      </c>
      <c r="Q67" s="223">
        <f t="shared" si="38"/>
        <v>52851.9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319</v>
      </c>
      <c r="B68" s="87" t="s">
        <v>221</v>
      </c>
      <c r="C68" s="78" t="s">
        <v>222</v>
      </c>
      <c r="D68" s="212">
        <f t="shared" ref="D68:D69" si="39">E68+F68</f>
        <v>47112</v>
      </c>
      <c r="E68" s="139">
        <v>47112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47347.56</v>
      </c>
      <c r="Q68" s="115">
        <v>47584.29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320</v>
      </c>
      <c r="B69" s="87" t="s">
        <v>224</v>
      </c>
      <c r="C69" s="78" t="s">
        <v>353</v>
      </c>
      <c r="D69" s="212">
        <f t="shared" si="39"/>
        <v>5167</v>
      </c>
      <c r="E69" s="139">
        <v>5167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5192.83</v>
      </c>
      <c r="Q69" s="115">
        <v>5267.61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225</v>
      </c>
      <c r="C70" s="75" t="s">
        <v>226</v>
      </c>
      <c r="D70" s="213">
        <f t="shared" ref="D70:Q74" si="40">D71</f>
        <v>9710</v>
      </c>
      <c r="E70" s="213">
        <f t="shared" si="40"/>
        <v>9710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9710</v>
      </c>
      <c r="Q70" s="213">
        <f t="shared" si="40"/>
        <v>9710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227</v>
      </c>
      <c r="C71" s="75" t="s">
        <v>423</v>
      </c>
      <c r="D71" s="213">
        <f t="shared" si="40"/>
        <v>9710</v>
      </c>
      <c r="E71" s="213">
        <f t="shared" si="40"/>
        <v>9710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9710</v>
      </c>
      <c r="Q71" s="213">
        <f t="shared" si="40"/>
        <v>9710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321</v>
      </c>
      <c r="B72" s="87" t="s">
        <v>231</v>
      </c>
      <c r="C72" s="78" t="s">
        <v>232</v>
      </c>
      <c r="D72" s="212">
        <f t="shared" ref="D72" si="41">E72+F72</f>
        <v>9710</v>
      </c>
      <c r="E72" s="139">
        <v>9710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9710</v>
      </c>
      <c r="Q72" s="115">
        <v>9710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302</v>
      </c>
      <c r="C73" s="137" t="s">
        <v>372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303</v>
      </c>
      <c r="C74" s="80" t="s">
        <v>304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210</v>
      </c>
      <c r="B75" s="87" t="s">
        <v>305</v>
      </c>
      <c r="C75" s="78" t="s">
        <v>324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25">
      <c r="A76" s="256" t="s">
        <v>424</v>
      </c>
      <c r="B76" s="257"/>
      <c r="C76" s="258"/>
      <c r="D76" s="214">
        <f t="shared" ref="D76:Q78" si="43">D77</f>
        <v>65000</v>
      </c>
      <c r="E76" s="214">
        <f t="shared" si="43"/>
        <v>65000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65000</v>
      </c>
      <c r="Q76" s="214">
        <f t="shared" si="43"/>
        <v>65000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306</v>
      </c>
      <c r="C77" s="85" t="s">
        <v>307</v>
      </c>
      <c r="D77" s="213">
        <f t="shared" si="43"/>
        <v>65000</v>
      </c>
      <c r="E77" s="213">
        <f t="shared" si="43"/>
        <v>65000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65000</v>
      </c>
      <c r="Q77" s="213">
        <f t="shared" si="43"/>
        <v>65000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308</v>
      </c>
      <c r="C78" s="96" t="s">
        <v>309</v>
      </c>
      <c r="D78" s="213">
        <f t="shared" si="43"/>
        <v>65000</v>
      </c>
      <c r="E78" s="213">
        <f t="shared" si="43"/>
        <v>65000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65000</v>
      </c>
      <c r="Q78" s="213">
        <f t="shared" si="43"/>
        <v>65000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225</v>
      </c>
      <c r="B79" s="87" t="s">
        <v>325</v>
      </c>
      <c r="C79" s="78" t="s">
        <v>326</v>
      </c>
      <c r="D79" s="212">
        <f t="shared" ref="D79" si="44">E79+F79</f>
        <v>65000</v>
      </c>
      <c r="E79" s="139">
        <v>65000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65000</v>
      </c>
      <c r="Q79" s="139">
        <v>65000</v>
      </c>
      <c r="R79" s="51"/>
      <c r="S79" s="136"/>
      <c r="T79" s="105"/>
      <c r="V79" s="141"/>
      <c r="W79" s="105"/>
    </row>
    <row r="80" spans="1:80" s="110" customFormat="1" ht="31.5" customHeight="1" x14ac:dyDescent="0.25">
      <c r="A80" s="265" t="s">
        <v>355</v>
      </c>
      <c r="B80" s="266"/>
      <c r="C80" s="267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310</v>
      </c>
      <c r="C81" s="73" t="s">
        <v>311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312</v>
      </c>
      <c r="C82" s="73" t="s">
        <v>373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322</v>
      </c>
      <c r="B83" s="87" t="s">
        <v>313</v>
      </c>
      <c r="C83" s="78" t="s">
        <v>314</v>
      </c>
      <c r="D83" s="212">
        <f t="shared" ref="D83" si="4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25">
      <c r="A84" s="259" t="s">
        <v>356</v>
      </c>
      <c r="B84" s="260"/>
      <c r="C84" s="261"/>
      <c r="D84" s="214">
        <f t="shared" ref="D84:Q86" si="47">D85</f>
        <v>333621</v>
      </c>
      <c r="E84" s="214">
        <f t="shared" si="47"/>
        <v>106850</v>
      </c>
      <c r="F84" s="214">
        <f t="shared" si="47"/>
        <v>226771</v>
      </c>
      <c r="G84" s="214">
        <f t="shared" si="47"/>
        <v>0</v>
      </c>
      <c r="H84" s="214">
        <f t="shared" si="47"/>
        <v>226771</v>
      </c>
      <c r="I84" s="214">
        <f t="shared" si="47"/>
        <v>0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338491.86</v>
      </c>
      <c r="Q84" s="214">
        <f t="shared" si="47"/>
        <v>343366.14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225</v>
      </c>
      <c r="C85" s="75" t="s">
        <v>226</v>
      </c>
      <c r="D85" s="213">
        <f t="shared" si="47"/>
        <v>333621</v>
      </c>
      <c r="E85" s="213">
        <f t="shared" si="47"/>
        <v>106850</v>
      </c>
      <c r="F85" s="213">
        <f t="shared" si="47"/>
        <v>226771</v>
      </c>
      <c r="G85" s="213">
        <f t="shared" si="47"/>
        <v>0</v>
      </c>
      <c r="H85" s="213">
        <f t="shared" si="47"/>
        <v>226771</v>
      </c>
      <c r="I85" s="213">
        <f t="shared" si="47"/>
        <v>0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338491.86</v>
      </c>
      <c r="Q85" s="213">
        <f t="shared" si="47"/>
        <v>343366.14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236</v>
      </c>
      <c r="C86" s="73" t="s">
        <v>316</v>
      </c>
      <c r="D86" s="213">
        <f t="shared" si="47"/>
        <v>333621</v>
      </c>
      <c r="E86" s="213">
        <f t="shared" si="47"/>
        <v>106850</v>
      </c>
      <c r="F86" s="213">
        <f t="shared" si="47"/>
        <v>226771</v>
      </c>
      <c r="G86" s="213">
        <f t="shared" si="47"/>
        <v>0</v>
      </c>
      <c r="H86" s="213">
        <f t="shared" si="47"/>
        <v>226771</v>
      </c>
      <c r="I86" s="213">
        <f t="shared" si="47"/>
        <v>0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338491.86</v>
      </c>
      <c r="Q86" s="213">
        <f t="shared" si="47"/>
        <v>343366.14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293</v>
      </c>
      <c r="B87" s="87" t="s">
        <v>241</v>
      </c>
      <c r="C87" s="78" t="s">
        <v>242</v>
      </c>
      <c r="D87" s="212">
        <f t="shared" ref="D87" si="48">E87+F87</f>
        <v>333621</v>
      </c>
      <c r="E87" s="139">
        <v>106850</v>
      </c>
      <c r="F87" s="212">
        <f>SUM(G87:N87)</f>
        <v>226771</v>
      </c>
      <c r="G87" s="115"/>
      <c r="H87" s="115">
        <v>226771</v>
      </c>
      <c r="I87" s="115"/>
      <c r="J87" s="115"/>
      <c r="K87" s="115"/>
      <c r="L87" s="115"/>
      <c r="M87" s="115"/>
      <c r="N87" s="115"/>
      <c r="O87" s="115"/>
      <c r="P87" s="115">
        <v>338491.86</v>
      </c>
      <c r="Q87" s="115">
        <v>343366.14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69" t="s">
        <v>357</v>
      </c>
      <c r="B88" s="270"/>
      <c r="C88" s="271"/>
      <c r="D88" s="214">
        <f t="shared" ref="D88:Q90" si="49">D89</f>
        <v>30558</v>
      </c>
      <c r="E88" s="214">
        <f t="shared" si="49"/>
        <v>30558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30558</v>
      </c>
      <c r="Q88" s="214">
        <f t="shared" si="49"/>
        <v>30558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225</v>
      </c>
      <c r="C89" s="75" t="s">
        <v>226</v>
      </c>
      <c r="D89" s="213">
        <f t="shared" si="49"/>
        <v>30558</v>
      </c>
      <c r="E89" s="213">
        <f t="shared" si="49"/>
        <v>30558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30558</v>
      </c>
      <c r="Q89" s="213">
        <f t="shared" si="49"/>
        <v>30558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279</v>
      </c>
      <c r="C90" s="73" t="s">
        <v>280</v>
      </c>
      <c r="D90" s="213">
        <f t="shared" si="49"/>
        <v>30558</v>
      </c>
      <c r="E90" s="213">
        <f t="shared" si="49"/>
        <v>30558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30558</v>
      </c>
      <c r="Q90" s="213">
        <f t="shared" si="49"/>
        <v>30558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323</v>
      </c>
      <c r="B91" s="104" t="s">
        <v>383</v>
      </c>
      <c r="C91" s="94" t="s">
        <v>358</v>
      </c>
      <c r="D91" s="212">
        <f t="shared" ref="D91" si="50">E91+F91</f>
        <v>30558</v>
      </c>
      <c r="E91" s="139">
        <v>30558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30558</v>
      </c>
      <c r="Q91" s="139">
        <v>30558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65" t="s">
        <v>425</v>
      </c>
      <c r="B92" s="266"/>
      <c r="C92" s="267"/>
      <c r="D92" s="214">
        <f>D93</f>
        <v>8000</v>
      </c>
      <c r="E92" s="214">
        <f t="shared" ref="E92:Q92" si="51">E93</f>
        <v>0</v>
      </c>
      <c r="F92" s="214">
        <f t="shared" si="51"/>
        <v>8000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8000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4000</v>
      </c>
      <c r="Q92" s="214">
        <f t="shared" si="51"/>
        <v>4000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225</v>
      </c>
      <c r="C93" s="75" t="s">
        <v>226</v>
      </c>
      <c r="D93" s="213">
        <f>D94+D96</f>
        <v>8000</v>
      </c>
      <c r="E93" s="213">
        <f t="shared" ref="E93:Q93" si="52">E94+E96</f>
        <v>0</v>
      </c>
      <c r="F93" s="213">
        <f t="shared" si="52"/>
        <v>8000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8000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4000</v>
      </c>
      <c r="Q93" s="213">
        <f t="shared" si="52"/>
        <v>4000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251</v>
      </c>
      <c r="C94" s="73" t="s">
        <v>252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302</v>
      </c>
      <c r="B95" s="87" t="s">
        <v>254</v>
      </c>
      <c r="C95" s="78" t="s">
        <v>255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279</v>
      </c>
      <c r="C96" s="80" t="s">
        <v>280</v>
      </c>
      <c r="D96" s="213">
        <f>D97</f>
        <v>8000</v>
      </c>
      <c r="E96" s="213">
        <f t="shared" ref="E96:Q96" si="55">E97</f>
        <v>0</v>
      </c>
      <c r="F96" s="213">
        <f t="shared" si="55"/>
        <v>8000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8000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4000</v>
      </c>
      <c r="Q96" s="213">
        <f t="shared" si="55"/>
        <v>4000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306</v>
      </c>
      <c r="B97" s="87" t="s">
        <v>291</v>
      </c>
      <c r="C97" s="78" t="s">
        <v>292</v>
      </c>
      <c r="D97" s="212">
        <f t="shared" ref="D97" si="56">E97+F97</f>
        <v>8000</v>
      </c>
      <c r="E97" s="139"/>
      <c r="F97" s="212">
        <f>SUM(G97:N97)</f>
        <v>8000</v>
      </c>
      <c r="G97" s="139"/>
      <c r="H97" s="139"/>
      <c r="I97" s="139"/>
      <c r="J97" s="139">
        <v>8000</v>
      </c>
      <c r="K97" s="139"/>
      <c r="L97" s="139"/>
      <c r="M97" s="139"/>
      <c r="N97" s="139"/>
      <c r="O97" s="139"/>
      <c r="P97" s="139">
        <v>4000</v>
      </c>
      <c r="Q97" s="139">
        <v>4000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65" t="s">
        <v>359</v>
      </c>
      <c r="B98" s="266"/>
      <c r="C98" s="267"/>
      <c r="D98" s="214">
        <f t="shared" ref="D98:Q100" si="57">D99</f>
        <v>16500</v>
      </c>
      <c r="E98" s="214">
        <f t="shared" si="57"/>
        <v>16500</v>
      </c>
      <c r="F98" s="214">
        <f t="shared" si="57"/>
        <v>0</v>
      </c>
      <c r="G98" s="214">
        <f t="shared" si="57"/>
        <v>0</v>
      </c>
      <c r="H98" s="214">
        <f t="shared" si="57"/>
        <v>0</v>
      </c>
      <c r="I98" s="214">
        <f t="shared" si="57"/>
        <v>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0</v>
      </c>
      <c r="Q98" s="214">
        <f t="shared" si="57"/>
        <v>0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225</v>
      </c>
      <c r="C99" s="75" t="s">
        <v>226</v>
      </c>
      <c r="D99" s="213">
        <f t="shared" si="57"/>
        <v>16500</v>
      </c>
      <c r="E99" s="213">
        <f t="shared" si="57"/>
        <v>16500</v>
      </c>
      <c r="F99" s="213">
        <f t="shared" si="57"/>
        <v>0</v>
      </c>
      <c r="G99" s="213">
        <f t="shared" si="57"/>
        <v>0</v>
      </c>
      <c r="H99" s="213">
        <f t="shared" si="57"/>
        <v>0</v>
      </c>
      <c r="I99" s="213">
        <f t="shared" si="57"/>
        <v>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0</v>
      </c>
      <c r="Q99" s="213">
        <f t="shared" si="57"/>
        <v>0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279</v>
      </c>
      <c r="C100" s="80" t="s">
        <v>280</v>
      </c>
      <c r="D100" s="213">
        <f t="shared" si="57"/>
        <v>16500</v>
      </c>
      <c r="E100" s="213">
        <f t="shared" si="57"/>
        <v>16500</v>
      </c>
      <c r="F100" s="213">
        <f t="shared" si="57"/>
        <v>0</v>
      </c>
      <c r="G100" s="213">
        <f t="shared" si="57"/>
        <v>0</v>
      </c>
      <c r="H100" s="213">
        <f t="shared" si="57"/>
        <v>0</v>
      </c>
      <c r="I100" s="213">
        <f t="shared" si="57"/>
        <v>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0</v>
      </c>
      <c r="Q100" s="213">
        <f t="shared" si="57"/>
        <v>0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310</v>
      </c>
      <c r="B101" s="87" t="s">
        <v>291</v>
      </c>
      <c r="C101" s="78" t="s">
        <v>292</v>
      </c>
      <c r="D101" s="212">
        <f t="shared" ref="D101" si="58">E101+F101</f>
        <v>16500</v>
      </c>
      <c r="E101" s="139">
        <v>16500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51"/>
      <c r="S101" s="136"/>
      <c r="T101" s="105"/>
      <c r="V101" s="141"/>
      <c r="W101" s="105"/>
    </row>
    <row r="102" spans="1:80" s="112" customFormat="1" ht="27" customHeight="1" x14ac:dyDescent="0.25">
      <c r="A102" s="265" t="s">
        <v>360</v>
      </c>
      <c r="B102" s="266"/>
      <c r="C102" s="267"/>
      <c r="D102" s="214">
        <f t="shared" ref="D102:Q104" si="59">D103</f>
        <v>0</v>
      </c>
      <c r="E102" s="214">
        <f t="shared" si="59"/>
        <v>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0</v>
      </c>
      <c r="Q102" s="214">
        <f t="shared" si="59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225</v>
      </c>
      <c r="C103" s="75" t="s">
        <v>226</v>
      </c>
      <c r="D103" s="213">
        <f t="shared" si="59"/>
        <v>0</v>
      </c>
      <c r="E103" s="213">
        <f t="shared" si="59"/>
        <v>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0</v>
      </c>
      <c r="Q103" s="213">
        <f t="shared" si="59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251</v>
      </c>
      <c r="C104" s="73" t="s">
        <v>252</v>
      </c>
      <c r="D104" s="213">
        <f t="shared" si="59"/>
        <v>0</v>
      </c>
      <c r="E104" s="213">
        <f t="shared" si="59"/>
        <v>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0</v>
      </c>
      <c r="Q104" s="213">
        <f t="shared" si="59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332</v>
      </c>
      <c r="B105" s="87" t="s">
        <v>270</v>
      </c>
      <c r="C105" s="78" t="s">
        <v>361</v>
      </c>
      <c r="D105" s="212">
        <f t="shared" ref="D105" si="60">E105+F105</f>
        <v>0</v>
      </c>
      <c r="E105" s="139"/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 x14ac:dyDescent="0.25">
      <c r="A106" s="265" t="s">
        <v>362</v>
      </c>
      <c r="B106" s="266"/>
      <c r="C106" s="267"/>
      <c r="D106" s="214">
        <f>D107</f>
        <v>58834</v>
      </c>
      <c r="E106" s="214">
        <f t="shared" ref="E106:Q106" si="61">E107</f>
        <v>97017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98433.44</v>
      </c>
      <c r="Q106" s="214">
        <f t="shared" si="61"/>
        <v>99798.3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209</v>
      </c>
      <c r="C107" s="73" t="s">
        <v>382</v>
      </c>
      <c r="D107" s="213">
        <f>D108+D116</f>
        <v>58834</v>
      </c>
      <c r="E107" s="213">
        <f t="shared" ref="E107:Q107" si="62">E108+E116</f>
        <v>97017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98433.44</v>
      </c>
      <c r="Q107" s="213">
        <f t="shared" si="62"/>
        <v>99798.3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210</v>
      </c>
      <c r="C108" s="75" t="s">
        <v>211</v>
      </c>
      <c r="D108" s="213">
        <f>D109+D111+D113</f>
        <v>0</v>
      </c>
      <c r="E108" s="213">
        <f t="shared" ref="E108:Q108" si="63">E109+E111+E113</f>
        <v>26843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27234.899999999998</v>
      </c>
      <c r="Q108" s="213">
        <f t="shared" si="63"/>
        <v>27574.51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426</v>
      </c>
      <c r="C109" s="75" t="s">
        <v>370</v>
      </c>
      <c r="D109" s="213">
        <f>D110</f>
        <v>0</v>
      </c>
      <c r="E109" s="213">
        <f t="shared" ref="E109:Q109" si="64">E110</f>
        <v>22904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23238.39</v>
      </c>
      <c r="Q109" s="213">
        <f t="shared" si="64"/>
        <v>23573.03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333</v>
      </c>
      <c r="B110" s="82" t="s">
        <v>214</v>
      </c>
      <c r="C110" s="97" t="s">
        <v>215</v>
      </c>
      <c r="D110" s="216"/>
      <c r="E110" s="139">
        <v>22904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23238.39</v>
      </c>
      <c r="Q110" s="140">
        <v>23573.03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371</v>
      </c>
      <c r="C111" s="75" t="s">
        <v>216</v>
      </c>
      <c r="D111" s="213">
        <f>D112</f>
        <v>0</v>
      </c>
      <c r="E111" s="213">
        <f t="shared" ref="E111:Q111" si="65">E112</f>
        <v>0</v>
      </c>
      <c r="F111" s="213">
        <f t="shared" si="65"/>
        <v>0</v>
      </c>
      <c r="G111" s="213">
        <f t="shared" si="65"/>
        <v>0</v>
      </c>
      <c r="H111" s="213">
        <f t="shared" si="65"/>
        <v>0</v>
      </c>
      <c r="I111" s="213">
        <f t="shared" si="65"/>
        <v>0</v>
      </c>
      <c r="J111" s="213">
        <f t="shared" si="65"/>
        <v>0</v>
      </c>
      <c r="K111" s="213">
        <f t="shared" si="65"/>
        <v>0</v>
      </c>
      <c r="L111" s="213">
        <f t="shared" si="65"/>
        <v>0</v>
      </c>
      <c r="M111" s="213">
        <f t="shared" si="65"/>
        <v>0</v>
      </c>
      <c r="N111" s="213">
        <f t="shared" si="65"/>
        <v>0</v>
      </c>
      <c r="O111" s="213">
        <f t="shared" si="65"/>
        <v>0</v>
      </c>
      <c r="P111" s="213">
        <f t="shared" si="65"/>
        <v>0</v>
      </c>
      <c r="Q111" s="213">
        <f t="shared" si="65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327</v>
      </c>
      <c r="B112" s="82" t="s">
        <v>218</v>
      </c>
      <c r="C112" s="97" t="s">
        <v>427</v>
      </c>
      <c r="D112" s="216"/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354</v>
      </c>
      <c r="C113" s="75" t="s">
        <v>220</v>
      </c>
      <c r="D113" s="213">
        <f>D114+D115</f>
        <v>0</v>
      </c>
      <c r="E113" s="213">
        <f t="shared" ref="E113:Q113" si="66">E114+E115</f>
        <v>3939</v>
      </c>
      <c r="F113" s="213">
        <f t="shared" si="66"/>
        <v>0</v>
      </c>
      <c r="G113" s="213">
        <f t="shared" si="66"/>
        <v>0</v>
      </c>
      <c r="H113" s="213">
        <f t="shared" si="66"/>
        <v>0</v>
      </c>
      <c r="I113" s="213">
        <f t="shared" si="66"/>
        <v>0</v>
      </c>
      <c r="J113" s="213">
        <f t="shared" si="66"/>
        <v>0</v>
      </c>
      <c r="K113" s="213">
        <f t="shared" si="66"/>
        <v>0</v>
      </c>
      <c r="L113" s="213">
        <f t="shared" si="66"/>
        <v>0</v>
      </c>
      <c r="M113" s="213">
        <f t="shared" si="66"/>
        <v>0</v>
      </c>
      <c r="N113" s="213">
        <f t="shared" si="66"/>
        <v>0</v>
      </c>
      <c r="O113" s="213">
        <f t="shared" si="66"/>
        <v>0</v>
      </c>
      <c r="P113" s="213">
        <f t="shared" si="66"/>
        <v>3996.5099999999998</v>
      </c>
      <c r="Q113" s="213">
        <f t="shared" si="66"/>
        <v>4001.48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328</v>
      </c>
      <c r="B114" s="82" t="s">
        <v>221</v>
      </c>
      <c r="C114" s="97" t="s">
        <v>428</v>
      </c>
      <c r="D114" s="216"/>
      <c r="E114" s="139">
        <v>3550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v>3601.83</v>
      </c>
      <c r="Q114" s="140">
        <v>3601.12</v>
      </c>
      <c r="R114" s="205"/>
      <c r="S114" s="136"/>
      <c r="T114" s="105"/>
      <c r="V114" s="141"/>
      <c r="W114" s="105"/>
    </row>
    <row r="115" spans="1:80" ht="18" customHeight="1" x14ac:dyDescent="0.25">
      <c r="A115" s="86" t="s">
        <v>335</v>
      </c>
      <c r="B115" s="82" t="s">
        <v>224</v>
      </c>
      <c r="C115" s="97" t="s">
        <v>353</v>
      </c>
      <c r="D115" s="216"/>
      <c r="E115" s="139">
        <v>389</v>
      </c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v>394.68</v>
      </c>
      <c r="Q115" s="140">
        <v>400.36</v>
      </c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225</v>
      </c>
      <c r="C116" s="75" t="s">
        <v>226</v>
      </c>
      <c r="D116" s="213">
        <f>D117+D119</f>
        <v>58834</v>
      </c>
      <c r="E116" s="213">
        <f t="shared" ref="E116:Q116" si="67">E117+E119</f>
        <v>70174</v>
      </c>
      <c r="F116" s="213">
        <f t="shared" si="67"/>
        <v>0</v>
      </c>
      <c r="G116" s="213">
        <f t="shared" si="67"/>
        <v>0</v>
      </c>
      <c r="H116" s="213">
        <f t="shared" si="67"/>
        <v>0</v>
      </c>
      <c r="I116" s="213">
        <f t="shared" si="67"/>
        <v>0</v>
      </c>
      <c r="J116" s="213">
        <f t="shared" si="67"/>
        <v>0</v>
      </c>
      <c r="K116" s="213">
        <f t="shared" si="67"/>
        <v>0</v>
      </c>
      <c r="L116" s="213">
        <f t="shared" si="67"/>
        <v>0</v>
      </c>
      <c r="M116" s="213">
        <f t="shared" si="67"/>
        <v>0</v>
      </c>
      <c r="N116" s="213">
        <f t="shared" si="67"/>
        <v>0</v>
      </c>
      <c r="O116" s="213">
        <f t="shared" si="67"/>
        <v>0</v>
      </c>
      <c r="P116" s="213">
        <f t="shared" si="67"/>
        <v>71198.540000000008</v>
      </c>
      <c r="Q116" s="213">
        <f t="shared" si="67"/>
        <v>72223.790000000008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227</v>
      </c>
      <c r="C117" s="75" t="s">
        <v>423</v>
      </c>
      <c r="D117" s="213">
        <f>D118</f>
        <v>0</v>
      </c>
      <c r="E117" s="213">
        <f t="shared" ref="E117:Q117" si="68">E118</f>
        <v>11340</v>
      </c>
      <c r="F117" s="213">
        <f t="shared" si="68"/>
        <v>0</v>
      </c>
      <c r="G117" s="213">
        <f t="shared" si="68"/>
        <v>0</v>
      </c>
      <c r="H117" s="213">
        <f t="shared" si="68"/>
        <v>0</v>
      </c>
      <c r="I117" s="213">
        <f t="shared" si="68"/>
        <v>0</v>
      </c>
      <c r="J117" s="213">
        <f t="shared" si="68"/>
        <v>0</v>
      </c>
      <c r="K117" s="213">
        <f t="shared" si="68"/>
        <v>0</v>
      </c>
      <c r="L117" s="213">
        <f t="shared" si="68"/>
        <v>0</v>
      </c>
      <c r="M117" s="213">
        <f t="shared" si="68"/>
        <v>0</v>
      </c>
      <c r="N117" s="213">
        <f t="shared" si="68"/>
        <v>0</v>
      </c>
      <c r="O117" s="213">
        <f t="shared" si="68"/>
        <v>0</v>
      </c>
      <c r="P117" s="213">
        <f t="shared" si="68"/>
        <v>11505.56</v>
      </c>
      <c r="Q117" s="213">
        <f t="shared" si="68"/>
        <v>11671.24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336</v>
      </c>
      <c r="B118" s="82" t="s">
        <v>231</v>
      </c>
      <c r="C118" s="97" t="s">
        <v>232</v>
      </c>
      <c r="D118" s="216"/>
      <c r="E118" s="139">
        <v>11340</v>
      </c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>
        <v>11505.56</v>
      </c>
      <c r="Q118" s="140">
        <v>11671.24</v>
      </c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251</v>
      </c>
      <c r="C119" s="73" t="s">
        <v>252</v>
      </c>
      <c r="D119" s="213">
        <f t="shared" ref="D119:Q119" si="69">D120</f>
        <v>58834</v>
      </c>
      <c r="E119" s="213">
        <f t="shared" si="69"/>
        <v>58834</v>
      </c>
      <c r="F119" s="213">
        <f t="shared" si="69"/>
        <v>0</v>
      </c>
      <c r="G119" s="213">
        <f t="shared" si="69"/>
        <v>0</v>
      </c>
      <c r="H119" s="213">
        <f t="shared" si="69"/>
        <v>0</v>
      </c>
      <c r="I119" s="213">
        <f t="shared" si="69"/>
        <v>0</v>
      </c>
      <c r="J119" s="213">
        <f t="shared" si="69"/>
        <v>0</v>
      </c>
      <c r="K119" s="213">
        <f t="shared" si="69"/>
        <v>0</v>
      </c>
      <c r="L119" s="213">
        <f t="shared" si="69"/>
        <v>0</v>
      </c>
      <c r="M119" s="213">
        <f t="shared" si="69"/>
        <v>0</v>
      </c>
      <c r="N119" s="213">
        <f t="shared" si="69"/>
        <v>0</v>
      </c>
      <c r="O119" s="213">
        <f t="shared" si="69"/>
        <v>0</v>
      </c>
      <c r="P119" s="213">
        <f t="shared" si="69"/>
        <v>59692.98</v>
      </c>
      <c r="Q119" s="213">
        <f t="shared" si="69"/>
        <v>60552.55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337</v>
      </c>
      <c r="B120" s="87" t="s">
        <v>270</v>
      </c>
      <c r="C120" s="78" t="s">
        <v>271</v>
      </c>
      <c r="D120" s="212">
        <f t="shared" ref="D120" si="70">E120+F120</f>
        <v>58834</v>
      </c>
      <c r="E120" s="138">
        <v>58834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v>59692.98</v>
      </c>
      <c r="Q120" s="138">
        <v>60552.55</v>
      </c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65" t="s">
        <v>363</v>
      </c>
      <c r="B121" s="266"/>
      <c r="C121" s="267"/>
      <c r="D121" s="210">
        <f>D122</f>
        <v>0</v>
      </c>
      <c r="E121" s="210">
        <f t="shared" ref="E121:Q121" si="71">E122</f>
        <v>0</v>
      </c>
      <c r="F121" s="210">
        <f t="shared" si="71"/>
        <v>0</v>
      </c>
      <c r="G121" s="210">
        <f t="shared" si="71"/>
        <v>0</v>
      </c>
      <c r="H121" s="210">
        <f t="shared" si="71"/>
        <v>0</v>
      </c>
      <c r="I121" s="210">
        <f t="shared" si="71"/>
        <v>0</v>
      </c>
      <c r="J121" s="210">
        <f t="shared" si="71"/>
        <v>0</v>
      </c>
      <c r="K121" s="210">
        <f t="shared" si="71"/>
        <v>0</v>
      </c>
      <c r="L121" s="210">
        <f t="shared" si="71"/>
        <v>0</v>
      </c>
      <c r="M121" s="210">
        <f t="shared" si="71"/>
        <v>0</v>
      </c>
      <c r="N121" s="210">
        <f t="shared" si="71"/>
        <v>0</v>
      </c>
      <c r="O121" s="210">
        <f t="shared" si="71"/>
        <v>0</v>
      </c>
      <c r="P121" s="210">
        <f t="shared" si="71"/>
        <v>0</v>
      </c>
      <c r="Q121" s="210">
        <f t="shared" si="71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225</v>
      </c>
      <c r="C122" s="75" t="s">
        <v>226</v>
      </c>
      <c r="D122" s="211">
        <f>D123+D125</f>
        <v>0</v>
      </c>
      <c r="E122" s="211">
        <f t="shared" ref="E122:Q122" si="72">E123+E125</f>
        <v>0</v>
      </c>
      <c r="F122" s="211">
        <f t="shared" si="72"/>
        <v>0</v>
      </c>
      <c r="G122" s="211">
        <f t="shared" si="72"/>
        <v>0</v>
      </c>
      <c r="H122" s="211">
        <f t="shared" si="72"/>
        <v>0</v>
      </c>
      <c r="I122" s="211">
        <f t="shared" si="72"/>
        <v>0</v>
      </c>
      <c r="J122" s="211">
        <f t="shared" si="72"/>
        <v>0</v>
      </c>
      <c r="K122" s="211">
        <f t="shared" si="72"/>
        <v>0</v>
      </c>
      <c r="L122" s="211">
        <f t="shared" si="72"/>
        <v>0</v>
      </c>
      <c r="M122" s="211">
        <f t="shared" si="72"/>
        <v>0</v>
      </c>
      <c r="N122" s="211">
        <f t="shared" si="72"/>
        <v>0</v>
      </c>
      <c r="O122" s="211">
        <f t="shared" si="72"/>
        <v>0</v>
      </c>
      <c r="P122" s="211">
        <f t="shared" si="72"/>
        <v>0</v>
      </c>
      <c r="Q122" s="211">
        <f t="shared" si="72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236</v>
      </c>
      <c r="C123" s="73" t="s">
        <v>316</v>
      </c>
      <c r="D123" s="211">
        <f>D124</f>
        <v>0</v>
      </c>
      <c r="E123" s="211">
        <f t="shared" ref="E123:Q123" si="73">E124</f>
        <v>0</v>
      </c>
      <c r="F123" s="211">
        <f t="shared" si="73"/>
        <v>0</v>
      </c>
      <c r="G123" s="211">
        <f t="shared" si="73"/>
        <v>0</v>
      </c>
      <c r="H123" s="211">
        <f t="shared" si="73"/>
        <v>0</v>
      </c>
      <c r="I123" s="211">
        <f t="shared" si="73"/>
        <v>0</v>
      </c>
      <c r="J123" s="211">
        <f t="shared" si="73"/>
        <v>0</v>
      </c>
      <c r="K123" s="211">
        <f t="shared" si="73"/>
        <v>0</v>
      </c>
      <c r="L123" s="211">
        <f t="shared" si="73"/>
        <v>0</v>
      </c>
      <c r="M123" s="211">
        <f t="shared" si="73"/>
        <v>0</v>
      </c>
      <c r="N123" s="211">
        <f t="shared" si="73"/>
        <v>0</v>
      </c>
      <c r="O123" s="211">
        <f t="shared" si="73"/>
        <v>0</v>
      </c>
      <c r="P123" s="211">
        <f t="shared" si="73"/>
        <v>0</v>
      </c>
      <c r="Q123" s="211">
        <f t="shared" si="73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338</v>
      </c>
      <c r="B124" s="87" t="s">
        <v>244</v>
      </c>
      <c r="C124" s="78" t="s">
        <v>245</v>
      </c>
      <c r="D124" s="212">
        <f t="shared" ref="D124" si="74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251</v>
      </c>
      <c r="C125" s="73" t="s">
        <v>252</v>
      </c>
      <c r="D125" s="211">
        <f>D126+D127</f>
        <v>0</v>
      </c>
      <c r="E125" s="211">
        <f t="shared" ref="E125:Q125" si="75">E126+E127</f>
        <v>0</v>
      </c>
      <c r="F125" s="211">
        <f t="shared" si="75"/>
        <v>0</v>
      </c>
      <c r="G125" s="211">
        <f t="shared" si="75"/>
        <v>0</v>
      </c>
      <c r="H125" s="211">
        <f t="shared" si="75"/>
        <v>0</v>
      </c>
      <c r="I125" s="211">
        <f t="shared" si="75"/>
        <v>0</v>
      </c>
      <c r="J125" s="211">
        <f t="shared" si="75"/>
        <v>0</v>
      </c>
      <c r="K125" s="211">
        <f t="shared" si="75"/>
        <v>0</v>
      </c>
      <c r="L125" s="211">
        <f t="shared" si="75"/>
        <v>0</v>
      </c>
      <c r="M125" s="211">
        <f t="shared" si="75"/>
        <v>0</v>
      </c>
      <c r="N125" s="211">
        <f t="shared" si="75"/>
        <v>0</v>
      </c>
      <c r="O125" s="211">
        <f t="shared" si="75"/>
        <v>0</v>
      </c>
      <c r="P125" s="211">
        <f t="shared" si="75"/>
        <v>0</v>
      </c>
      <c r="Q125" s="211">
        <f t="shared" si="75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339</v>
      </c>
      <c r="B126" s="87" t="s">
        <v>254</v>
      </c>
      <c r="C126" s="78" t="s">
        <v>255</v>
      </c>
      <c r="D126" s="212">
        <f t="shared" ref="D126:D127" si="76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25">
      <c r="A127" s="76" t="s">
        <v>340</v>
      </c>
      <c r="B127" s="87" t="s">
        <v>262</v>
      </c>
      <c r="C127" s="78" t="s">
        <v>263</v>
      </c>
      <c r="D127" s="212">
        <f t="shared" si="76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65" t="s">
        <v>364</v>
      </c>
      <c r="B128" s="266"/>
      <c r="C128" s="267"/>
      <c r="D128" s="214">
        <f>D129+D135</f>
        <v>55000</v>
      </c>
      <c r="E128" s="214">
        <f t="shared" ref="E128:Q128" si="77">E129+E135</f>
        <v>49500</v>
      </c>
      <c r="F128" s="214">
        <f t="shared" si="77"/>
        <v>5500</v>
      </c>
      <c r="G128" s="214">
        <f t="shared" si="77"/>
        <v>0</v>
      </c>
      <c r="H128" s="214">
        <f t="shared" si="77"/>
        <v>0</v>
      </c>
      <c r="I128" s="214">
        <f t="shared" si="77"/>
        <v>0</v>
      </c>
      <c r="J128" s="214">
        <f t="shared" si="77"/>
        <v>5500</v>
      </c>
      <c r="K128" s="214">
        <f t="shared" si="77"/>
        <v>0</v>
      </c>
      <c r="L128" s="214">
        <f t="shared" si="77"/>
        <v>0</v>
      </c>
      <c r="M128" s="214">
        <f t="shared" si="77"/>
        <v>0</v>
      </c>
      <c r="N128" s="214">
        <f t="shared" si="77"/>
        <v>0</v>
      </c>
      <c r="O128" s="214">
        <f t="shared" si="77"/>
        <v>0</v>
      </c>
      <c r="P128" s="214">
        <f t="shared" si="77"/>
        <v>55146</v>
      </c>
      <c r="Q128" s="214">
        <f t="shared" si="77"/>
        <v>55292.1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382</v>
      </c>
      <c r="D129" s="213">
        <f>D130</f>
        <v>45000</v>
      </c>
      <c r="E129" s="213">
        <f t="shared" ref="E129:Q129" si="78">E130</f>
        <v>45000</v>
      </c>
      <c r="F129" s="213">
        <f t="shared" si="78"/>
        <v>0</v>
      </c>
      <c r="G129" s="213">
        <f t="shared" si="78"/>
        <v>0</v>
      </c>
      <c r="H129" s="213">
        <f t="shared" si="78"/>
        <v>0</v>
      </c>
      <c r="I129" s="213">
        <f t="shared" si="78"/>
        <v>0</v>
      </c>
      <c r="J129" s="213">
        <f t="shared" si="78"/>
        <v>0</v>
      </c>
      <c r="K129" s="213">
        <f t="shared" si="78"/>
        <v>0</v>
      </c>
      <c r="L129" s="213">
        <f t="shared" si="78"/>
        <v>0</v>
      </c>
      <c r="M129" s="213">
        <f t="shared" si="78"/>
        <v>0</v>
      </c>
      <c r="N129" s="213">
        <f t="shared" si="78"/>
        <v>0</v>
      </c>
      <c r="O129" s="213">
        <f t="shared" si="78"/>
        <v>0</v>
      </c>
      <c r="P129" s="213">
        <f t="shared" si="78"/>
        <v>45000</v>
      </c>
      <c r="Q129" s="213">
        <f t="shared" si="78"/>
        <v>45000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225</v>
      </c>
      <c r="C130" s="75" t="s">
        <v>226</v>
      </c>
      <c r="D130" s="213">
        <f>D131+D133</f>
        <v>45000</v>
      </c>
      <c r="E130" s="213">
        <f t="shared" ref="E130:Q130" si="79">E131+E133</f>
        <v>45000</v>
      </c>
      <c r="F130" s="213">
        <f t="shared" si="79"/>
        <v>0</v>
      </c>
      <c r="G130" s="213">
        <f t="shared" si="79"/>
        <v>0</v>
      </c>
      <c r="H130" s="213">
        <f t="shared" si="79"/>
        <v>0</v>
      </c>
      <c r="I130" s="213">
        <f t="shared" si="79"/>
        <v>0</v>
      </c>
      <c r="J130" s="213">
        <f t="shared" si="79"/>
        <v>0</v>
      </c>
      <c r="K130" s="213">
        <f t="shared" si="79"/>
        <v>0</v>
      </c>
      <c r="L130" s="213">
        <f t="shared" si="79"/>
        <v>0</v>
      </c>
      <c r="M130" s="213">
        <f t="shared" si="79"/>
        <v>0</v>
      </c>
      <c r="N130" s="213">
        <f t="shared" si="79"/>
        <v>0</v>
      </c>
      <c r="O130" s="213">
        <f t="shared" si="79"/>
        <v>0</v>
      </c>
      <c r="P130" s="213">
        <f t="shared" si="79"/>
        <v>45000</v>
      </c>
      <c r="Q130" s="213">
        <f t="shared" si="79"/>
        <v>45000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251</v>
      </c>
      <c r="C131" s="73" t="s">
        <v>252</v>
      </c>
      <c r="D131" s="213">
        <f>D132</f>
        <v>45000</v>
      </c>
      <c r="E131" s="213">
        <f t="shared" ref="E131:Q131" si="80">E132</f>
        <v>45000</v>
      </c>
      <c r="F131" s="213">
        <f t="shared" si="80"/>
        <v>0</v>
      </c>
      <c r="G131" s="213">
        <f t="shared" si="80"/>
        <v>0</v>
      </c>
      <c r="H131" s="213">
        <f t="shared" si="80"/>
        <v>0</v>
      </c>
      <c r="I131" s="213">
        <f t="shared" si="80"/>
        <v>0</v>
      </c>
      <c r="J131" s="213">
        <f t="shared" si="80"/>
        <v>0</v>
      </c>
      <c r="K131" s="213">
        <f t="shared" si="80"/>
        <v>0</v>
      </c>
      <c r="L131" s="213">
        <f t="shared" si="80"/>
        <v>0</v>
      </c>
      <c r="M131" s="213">
        <f t="shared" si="80"/>
        <v>0</v>
      </c>
      <c r="N131" s="213">
        <f t="shared" si="80"/>
        <v>0</v>
      </c>
      <c r="O131" s="213">
        <f t="shared" si="80"/>
        <v>0</v>
      </c>
      <c r="P131" s="213">
        <f t="shared" si="80"/>
        <v>45000</v>
      </c>
      <c r="Q131" s="213">
        <f t="shared" si="80"/>
        <v>45000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341</v>
      </c>
      <c r="B132" s="97">
        <v>3232</v>
      </c>
      <c r="C132" s="98" t="s">
        <v>258</v>
      </c>
      <c r="D132" s="212">
        <f t="shared" ref="D132" si="81">E132+F132</f>
        <v>45000</v>
      </c>
      <c r="E132" s="139">
        <v>45000</v>
      </c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>
        <v>45000</v>
      </c>
      <c r="Q132" s="116">
        <v>45000</v>
      </c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279</v>
      </c>
      <c r="C133" s="80" t="s">
        <v>280</v>
      </c>
      <c r="D133" s="213">
        <f t="shared" ref="D133:Q133" si="82">D134</f>
        <v>0</v>
      </c>
      <c r="E133" s="213">
        <f t="shared" si="82"/>
        <v>0</v>
      </c>
      <c r="F133" s="213">
        <f t="shared" si="82"/>
        <v>0</v>
      </c>
      <c r="G133" s="213">
        <f t="shared" si="82"/>
        <v>0</v>
      </c>
      <c r="H133" s="213">
        <f t="shared" si="82"/>
        <v>0</v>
      </c>
      <c r="I133" s="213">
        <f t="shared" si="82"/>
        <v>0</v>
      </c>
      <c r="J133" s="213">
        <f t="shared" si="82"/>
        <v>0</v>
      </c>
      <c r="K133" s="213">
        <f t="shared" si="82"/>
        <v>0</v>
      </c>
      <c r="L133" s="213">
        <f t="shared" si="82"/>
        <v>0</v>
      </c>
      <c r="M133" s="213">
        <f t="shared" si="82"/>
        <v>0</v>
      </c>
      <c r="N133" s="213">
        <f t="shared" si="82"/>
        <v>0</v>
      </c>
      <c r="O133" s="213">
        <f t="shared" si="82"/>
        <v>0</v>
      </c>
      <c r="P133" s="213">
        <f t="shared" si="82"/>
        <v>0</v>
      </c>
      <c r="Q133" s="213">
        <f t="shared" si="82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429</v>
      </c>
      <c r="B134" s="97">
        <v>3292</v>
      </c>
      <c r="C134" s="98" t="s">
        <v>284</v>
      </c>
      <c r="D134" s="212">
        <f t="shared" ref="D134" si="83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84">D136</f>
        <v>10000</v>
      </c>
      <c r="E135" s="211">
        <f t="shared" si="84"/>
        <v>4500</v>
      </c>
      <c r="F135" s="211">
        <f t="shared" si="84"/>
        <v>5500</v>
      </c>
      <c r="G135" s="211">
        <f t="shared" si="84"/>
        <v>0</v>
      </c>
      <c r="H135" s="211">
        <f t="shared" si="84"/>
        <v>0</v>
      </c>
      <c r="I135" s="211">
        <f t="shared" si="84"/>
        <v>0</v>
      </c>
      <c r="J135" s="211">
        <f t="shared" si="84"/>
        <v>5500</v>
      </c>
      <c r="K135" s="211">
        <f t="shared" si="84"/>
        <v>0</v>
      </c>
      <c r="L135" s="211">
        <f t="shared" si="84"/>
        <v>0</v>
      </c>
      <c r="M135" s="211">
        <f t="shared" si="84"/>
        <v>0</v>
      </c>
      <c r="N135" s="211">
        <f t="shared" si="84"/>
        <v>0</v>
      </c>
      <c r="O135" s="211">
        <f t="shared" si="84"/>
        <v>0</v>
      </c>
      <c r="P135" s="211">
        <f t="shared" si="84"/>
        <v>10146</v>
      </c>
      <c r="Q135" s="211">
        <f t="shared" si="84"/>
        <v>10292.1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367</v>
      </c>
      <c r="D136" s="211">
        <f t="shared" ref="D136" si="85">D137+D140+D142</f>
        <v>10000</v>
      </c>
      <c r="E136" s="211">
        <f t="shared" ref="E136:Q136" si="86">E137+E140+E142</f>
        <v>4500</v>
      </c>
      <c r="F136" s="211">
        <f t="shared" si="86"/>
        <v>5500</v>
      </c>
      <c r="G136" s="211">
        <f t="shared" si="86"/>
        <v>0</v>
      </c>
      <c r="H136" s="211">
        <f t="shared" si="86"/>
        <v>0</v>
      </c>
      <c r="I136" s="211">
        <f t="shared" si="86"/>
        <v>0</v>
      </c>
      <c r="J136" s="211">
        <f t="shared" si="86"/>
        <v>5500</v>
      </c>
      <c r="K136" s="211">
        <f t="shared" si="86"/>
        <v>0</v>
      </c>
      <c r="L136" s="211">
        <f t="shared" si="86"/>
        <v>0</v>
      </c>
      <c r="M136" s="211">
        <f t="shared" si="86"/>
        <v>0</v>
      </c>
      <c r="N136" s="211">
        <f t="shared" si="86"/>
        <v>0</v>
      </c>
      <c r="O136" s="211">
        <f t="shared" si="86"/>
        <v>0</v>
      </c>
      <c r="P136" s="211">
        <f t="shared" si="86"/>
        <v>10146</v>
      </c>
      <c r="Q136" s="211">
        <f t="shared" si="86"/>
        <v>10292.1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330</v>
      </c>
      <c r="D137" s="217">
        <f t="shared" ref="D137" si="87">SUM(D138:D139)</f>
        <v>0</v>
      </c>
      <c r="E137" s="217">
        <f t="shared" ref="E137:Q137" si="88">SUM(E138:E139)</f>
        <v>0</v>
      </c>
      <c r="F137" s="217">
        <f t="shared" si="88"/>
        <v>0</v>
      </c>
      <c r="G137" s="217">
        <f t="shared" si="88"/>
        <v>0</v>
      </c>
      <c r="H137" s="217">
        <f t="shared" si="88"/>
        <v>0</v>
      </c>
      <c r="I137" s="217">
        <f t="shared" si="88"/>
        <v>0</v>
      </c>
      <c r="J137" s="217">
        <f t="shared" si="88"/>
        <v>0</v>
      </c>
      <c r="K137" s="217">
        <f t="shared" si="88"/>
        <v>0</v>
      </c>
      <c r="L137" s="217">
        <f t="shared" si="88"/>
        <v>0</v>
      </c>
      <c r="M137" s="217">
        <f t="shared" si="88"/>
        <v>0</v>
      </c>
      <c r="N137" s="217">
        <f t="shared" si="88"/>
        <v>0</v>
      </c>
      <c r="O137" s="217">
        <f t="shared" si="88"/>
        <v>0</v>
      </c>
      <c r="P137" s="217">
        <f t="shared" si="88"/>
        <v>0</v>
      </c>
      <c r="Q137" s="217">
        <f t="shared" si="88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407</v>
      </c>
      <c r="B138" s="97">
        <v>4221</v>
      </c>
      <c r="C138" s="98" t="s">
        <v>131</v>
      </c>
      <c r="D138" s="212">
        <f t="shared" ref="D138:D139" si="89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 x14ac:dyDescent="0.25">
      <c r="A139" s="76" t="s">
        <v>408</v>
      </c>
      <c r="B139" s="97">
        <v>4227</v>
      </c>
      <c r="C139" s="98" t="s">
        <v>137</v>
      </c>
      <c r="D139" s="212">
        <f t="shared" si="89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374</v>
      </c>
      <c r="D140" s="213">
        <f t="shared" ref="D140:Q140" si="90">D141</f>
        <v>0</v>
      </c>
      <c r="E140" s="213">
        <f t="shared" si="90"/>
        <v>0</v>
      </c>
      <c r="F140" s="213">
        <f t="shared" si="90"/>
        <v>0</v>
      </c>
      <c r="G140" s="213">
        <f t="shared" si="90"/>
        <v>0</v>
      </c>
      <c r="H140" s="213">
        <f t="shared" si="90"/>
        <v>0</v>
      </c>
      <c r="I140" s="213">
        <f t="shared" si="90"/>
        <v>0</v>
      </c>
      <c r="J140" s="213">
        <f t="shared" si="90"/>
        <v>0</v>
      </c>
      <c r="K140" s="213">
        <f t="shared" si="90"/>
        <v>0</v>
      </c>
      <c r="L140" s="213">
        <f t="shared" si="90"/>
        <v>0</v>
      </c>
      <c r="M140" s="213">
        <f t="shared" si="90"/>
        <v>0</v>
      </c>
      <c r="N140" s="213">
        <f t="shared" si="90"/>
        <v>0</v>
      </c>
      <c r="O140" s="213">
        <f t="shared" si="90"/>
        <v>0</v>
      </c>
      <c r="P140" s="213">
        <f t="shared" si="90"/>
        <v>0</v>
      </c>
      <c r="Q140" s="213">
        <f t="shared" si="90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430</v>
      </c>
      <c r="B141" s="87" t="s">
        <v>384</v>
      </c>
      <c r="C141" s="78" t="s">
        <v>139</v>
      </c>
      <c r="D141" s="212">
        <f t="shared" ref="D141" si="91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375</v>
      </c>
      <c r="C142" s="137" t="s">
        <v>376</v>
      </c>
      <c r="D142" s="213">
        <f t="shared" ref="D142:Q142" si="92">D143</f>
        <v>10000</v>
      </c>
      <c r="E142" s="213">
        <f t="shared" si="92"/>
        <v>4500</v>
      </c>
      <c r="F142" s="213">
        <f t="shared" si="92"/>
        <v>5500</v>
      </c>
      <c r="G142" s="213">
        <f t="shared" si="92"/>
        <v>0</v>
      </c>
      <c r="H142" s="213">
        <f t="shared" si="92"/>
        <v>0</v>
      </c>
      <c r="I142" s="213">
        <f t="shared" si="92"/>
        <v>0</v>
      </c>
      <c r="J142" s="213">
        <f t="shared" si="92"/>
        <v>5500</v>
      </c>
      <c r="K142" s="213">
        <f t="shared" si="92"/>
        <v>0</v>
      </c>
      <c r="L142" s="213">
        <f t="shared" si="92"/>
        <v>0</v>
      </c>
      <c r="M142" s="213">
        <f t="shared" si="92"/>
        <v>0</v>
      </c>
      <c r="N142" s="213">
        <f t="shared" si="92"/>
        <v>0</v>
      </c>
      <c r="O142" s="213">
        <f t="shared" si="92"/>
        <v>0</v>
      </c>
      <c r="P142" s="213">
        <f t="shared" si="92"/>
        <v>10146</v>
      </c>
      <c r="Q142" s="213">
        <f t="shared" si="92"/>
        <v>10292.1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431</v>
      </c>
      <c r="B143" s="87" t="s">
        <v>377</v>
      </c>
      <c r="C143" s="78" t="s">
        <v>141</v>
      </c>
      <c r="D143" s="212">
        <f t="shared" ref="D143" si="93">E143+F143</f>
        <v>10000</v>
      </c>
      <c r="E143" s="139">
        <v>4500</v>
      </c>
      <c r="F143" s="212">
        <f>SUM(G143:N143)</f>
        <v>5500</v>
      </c>
      <c r="G143" s="115"/>
      <c r="H143" s="115"/>
      <c r="I143" s="115"/>
      <c r="J143" s="115">
        <v>5500</v>
      </c>
      <c r="K143" s="115"/>
      <c r="L143" s="115"/>
      <c r="M143" s="115"/>
      <c r="N143" s="115"/>
      <c r="O143" s="115"/>
      <c r="P143" s="115">
        <v>10146</v>
      </c>
      <c r="Q143" s="115">
        <v>10292.1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65" t="s">
        <v>387</v>
      </c>
      <c r="B144" s="266"/>
      <c r="C144" s="267"/>
      <c r="D144" s="214">
        <f t="shared" ref="D144:Q146" si="94">D145</f>
        <v>25120</v>
      </c>
      <c r="E144" s="214">
        <f t="shared" si="94"/>
        <v>0</v>
      </c>
      <c r="F144" s="214">
        <f t="shared" si="94"/>
        <v>25120</v>
      </c>
      <c r="G144" s="214">
        <f t="shared" si="94"/>
        <v>25120</v>
      </c>
      <c r="H144" s="214">
        <f t="shared" si="94"/>
        <v>0</v>
      </c>
      <c r="I144" s="214">
        <f t="shared" si="94"/>
        <v>0</v>
      </c>
      <c r="J144" s="214">
        <f t="shared" si="94"/>
        <v>0</v>
      </c>
      <c r="K144" s="214">
        <f t="shared" si="94"/>
        <v>0</v>
      </c>
      <c r="L144" s="214">
        <f t="shared" si="94"/>
        <v>0</v>
      </c>
      <c r="M144" s="214">
        <f t="shared" si="94"/>
        <v>0</v>
      </c>
      <c r="N144" s="214">
        <f t="shared" si="94"/>
        <v>0</v>
      </c>
      <c r="O144" s="214">
        <f t="shared" si="94"/>
        <v>0</v>
      </c>
      <c r="P144" s="214">
        <f t="shared" si="94"/>
        <v>0</v>
      </c>
      <c r="Q144" s="214">
        <f t="shared" si="94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225</v>
      </c>
      <c r="C145" s="75" t="s">
        <v>226</v>
      </c>
      <c r="D145" s="213">
        <f t="shared" si="94"/>
        <v>25120</v>
      </c>
      <c r="E145" s="213">
        <f t="shared" si="94"/>
        <v>0</v>
      </c>
      <c r="F145" s="213">
        <f t="shared" si="94"/>
        <v>25120</v>
      </c>
      <c r="G145" s="213">
        <f t="shared" si="94"/>
        <v>25120</v>
      </c>
      <c r="H145" s="213">
        <f t="shared" si="94"/>
        <v>0</v>
      </c>
      <c r="I145" s="213">
        <f t="shared" si="94"/>
        <v>0</v>
      </c>
      <c r="J145" s="213">
        <f t="shared" si="94"/>
        <v>0</v>
      </c>
      <c r="K145" s="213">
        <f t="shared" si="94"/>
        <v>0</v>
      </c>
      <c r="L145" s="213">
        <f t="shared" si="94"/>
        <v>0</v>
      </c>
      <c r="M145" s="213">
        <f t="shared" si="94"/>
        <v>0</v>
      </c>
      <c r="N145" s="213">
        <f t="shared" si="94"/>
        <v>0</v>
      </c>
      <c r="O145" s="213">
        <f t="shared" si="94"/>
        <v>0</v>
      </c>
      <c r="P145" s="213">
        <f t="shared" si="94"/>
        <v>0</v>
      </c>
      <c r="Q145" s="213">
        <f t="shared" si="94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279</v>
      </c>
      <c r="C146" s="80" t="s">
        <v>280</v>
      </c>
      <c r="D146" s="213">
        <f t="shared" si="94"/>
        <v>25120</v>
      </c>
      <c r="E146" s="213">
        <f t="shared" si="94"/>
        <v>0</v>
      </c>
      <c r="F146" s="213">
        <f t="shared" si="94"/>
        <v>25120</v>
      </c>
      <c r="G146" s="213">
        <f t="shared" si="94"/>
        <v>25120</v>
      </c>
      <c r="H146" s="213">
        <f t="shared" si="94"/>
        <v>0</v>
      </c>
      <c r="I146" s="213">
        <f t="shared" si="94"/>
        <v>0</v>
      </c>
      <c r="J146" s="213">
        <f t="shared" si="94"/>
        <v>0</v>
      </c>
      <c r="K146" s="213">
        <f t="shared" si="94"/>
        <v>0</v>
      </c>
      <c r="L146" s="213">
        <f t="shared" si="94"/>
        <v>0</v>
      </c>
      <c r="M146" s="213">
        <f t="shared" si="94"/>
        <v>0</v>
      </c>
      <c r="N146" s="213">
        <f t="shared" si="94"/>
        <v>0</v>
      </c>
      <c r="O146" s="213">
        <f t="shared" si="94"/>
        <v>0</v>
      </c>
      <c r="P146" s="213">
        <f t="shared" si="94"/>
        <v>0</v>
      </c>
      <c r="Q146" s="213">
        <f t="shared" si="94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432</v>
      </c>
      <c r="B147" s="155" t="s">
        <v>291</v>
      </c>
      <c r="C147" s="156" t="s">
        <v>292</v>
      </c>
      <c r="D147" s="218">
        <f t="shared" ref="D147" si="95">E147+F147</f>
        <v>25120</v>
      </c>
      <c r="E147" s="157"/>
      <c r="F147" s="212">
        <f>SUM(G147:N147)</f>
        <v>25120</v>
      </c>
      <c r="G147" s="158">
        <v>25120</v>
      </c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72" t="s">
        <v>385</v>
      </c>
      <c r="B148" s="273"/>
      <c r="C148" s="274"/>
      <c r="D148" s="219">
        <f>D16+D59</f>
        <v>1680947</v>
      </c>
      <c r="E148" s="208">
        <f t="shared" ref="E148:Q148" si="96">E16+E59</f>
        <v>1197689</v>
      </c>
      <c r="F148" s="219">
        <f t="shared" si="96"/>
        <v>521441</v>
      </c>
      <c r="G148" s="208">
        <f t="shared" si="96"/>
        <v>25120</v>
      </c>
      <c r="H148" s="208">
        <f t="shared" si="96"/>
        <v>341771</v>
      </c>
      <c r="I148" s="208">
        <f t="shared" si="96"/>
        <v>0</v>
      </c>
      <c r="J148" s="208">
        <f t="shared" si="96"/>
        <v>154550</v>
      </c>
      <c r="K148" s="208">
        <f t="shared" si="96"/>
        <v>0</v>
      </c>
      <c r="L148" s="208">
        <f t="shared" si="96"/>
        <v>0</v>
      </c>
      <c r="M148" s="208">
        <f t="shared" si="96"/>
        <v>0</v>
      </c>
      <c r="N148" s="208">
        <f t="shared" si="96"/>
        <v>0</v>
      </c>
      <c r="O148" s="208">
        <f t="shared" si="96"/>
        <v>0</v>
      </c>
      <c r="P148" s="208">
        <f t="shared" si="96"/>
        <v>1642403.45</v>
      </c>
      <c r="Q148" s="208">
        <f t="shared" si="96"/>
        <v>1658820.7000000002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68"/>
      <c r="B156" s="268"/>
      <c r="C156" s="268"/>
      <c r="D156" s="133"/>
      <c r="E156" s="133"/>
      <c r="F156" s="133"/>
      <c r="G156" s="133"/>
      <c r="H156" s="133" t="s">
        <v>389</v>
      </c>
      <c r="I156" s="133"/>
      <c r="J156" s="133"/>
      <c r="K156" s="133"/>
      <c r="L156" s="133"/>
      <c r="M156" s="133"/>
      <c r="N156" s="133" t="s">
        <v>388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XmNPbvY8lGPlxblsQvAWA1y1gjpVQT+4vV9Yj/Cim8VfLmDofKlLvBgFLV/OOB5iWHuwOkTlziRcwf9NFQUI8g==" saltValue="41Lzw59ueIc3CtGZy8h4YA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1" sqref="B11:B17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390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391</v>
      </c>
    </row>
    <row r="5" spans="1:2" ht="15" x14ac:dyDescent="0.25">
      <c r="A5" s="163"/>
    </row>
    <row r="6" spans="1:2" ht="15" x14ac:dyDescent="0.25">
      <c r="A6" s="163" t="s">
        <v>392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292" t="s">
        <v>393</v>
      </c>
      <c r="B9" s="294"/>
    </row>
    <row r="10" spans="1:2" x14ac:dyDescent="0.2">
      <c r="A10" s="293"/>
      <c r="B10" s="295"/>
    </row>
    <row r="11" spans="1:2" x14ac:dyDescent="0.2">
      <c r="A11" s="296" t="s">
        <v>394</v>
      </c>
      <c r="B11" s="298"/>
    </row>
    <row r="12" spans="1:2" x14ac:dyDescent="0.2">
      <c r="A12" s="297"/>
      <c r="B12" s="299"/>
    </row>
    <row r="13" spans="1:2" x14ac:dyDescent="0.2">
      <c r="A13" s="297"/>
      <c r="B13" s="299"/>
    </row>
    <row r="14" spans="1:2" x14ac:dyDescent="0.2">
      <c r="A14" s="297"/>
      <c r="B14" s="299"/>
    </row>
    <row r="15" spans="1:2" x14ac:dyDescent="0.2">
      <c r="A15" s="297"/>
      <c r="B15" s="299"/>
    </row>
    <row r="16" spans="1:2" x14ac:dyDescent="0.2">
      <c r="A16" s="297"/>
      <c r="B16" s="299"/>
    </row>
    <row r="17" spans="1:2" x14ac:dyDescent="0.2">
      <c r="A17" s="293"/>
      <c r="B17" s="295"/>
    </row>
    <row r="18" spans="1:2" ht="106.5" customHeight="1" x14ac:dyDescent="0.2">
      <c r="A18" s="296" t="s">
        <v>395</v>
      </c>
      <c r="B18" s="298"/>
    </row>
    <row r="19" spans="1:2" x14ac:dyDescent="0.2">
      <c r="A19" s="297"/>
      <c r="B19" s="299"/>
    </row>
    <row r="20" spans="1:2" x14ac:dyDescent="0.2">
      <c r="A20" s="293"/>
      <c r="B20" s="295"/>
    </row>
    <row r="21" spans="1:2" ht="69.75" customHeight="1" x14ac:dyDescent="0.2">
      <c r="A21" s="296" t="s">
        <v>396</v>
      </c>
      <c r="B21" s="298"/>
    </row>
    <row r="22" spans="1:2" x14ac:dyDescent="0.2">
      <c r="A22" s="297"/>
      <c r="B22" s="299"/>
    </row>
    <row r="23" spans="1:2" x14ac:dyDescent="0.2">
      <c r="A23" s="297"/>
      <c r="B23" s="299"/>
    </row>
    <row r="24" spans="1:2" x14ac:dyDescent="0.2">
      <c r="A24" s="293"/>
      <c r="B24" s="295"/>
    </row>
    <row r="25" spans="1:2" ht="114" customHeight="1" x14ac:dyDescent="0.2">
      <c r="A25" s="296" t="s">
        <v>397</v>
      </c>
      <c r="B25" s="298"/>
    </row>
    <row r="26" spans="1:2" x14ac:dyDescent="0.2">
      <c r="A26" s="297"/>
      <c r="B26" s="299"/>
    </row>
    <row r="27" spans="1:2" x14ac:dyDescent="0.2">
      <c r="A27" s="293"/>
      <c r="B27" s="295"/>
    </row>
    <row r="28" spans="1:2" ht="32.25" customHeight="1" x14ac:dyDescent="0.2">
      <c r="A28" s="296" t="s">
        <v>398</v>
      </c>
      <c r="B28" s="298"/>
    </row>
    <row r="29" spans="1:2" x14ac:dyDescent="0.2">
      <c r="A29" s="297"/>
      <c r="B29" s="299"/>
    </row>
    <row r="30" spans="1:2" x14ac:dyDescent="0.2">
      <c r="A30" s="297"/>
      <c r="B30" s="299"/>
    </row>
    <row r="31" spans="1:2" x14ac:dyDescent="0.2">
      <c r="A31" s="297"/>
      <c r="B31" s="299"/>
    </row>
    <row r="32" spans="1:2" x14ac:dyDescent="0.2">
      <c r="A32" s="297"/>
      <c r="B32" s="299"/>
    </row>
    <row r="33" spans="1:2" x14ac:dyDescent="0.2">
      <c r="A33" s="293"/>
      <c r="B33" s="295"/>
    </row>
    <row r="34" spans="1:2" x14ac:dyDescent="0.2">
      <c r="A34" s="296" t="s">
        <v>399</v>
      </c>
      <c r="B34" s="298"/>
    </row>
    <row r="35" spans="1:2" x14ac:dyDescent="0.2">
      <c r="A35" s="297"/>
      <c r="B35" s="299"/>
    </row>
    <row r="36" spans="1:2" x14ac:dyDescent="0.2">
      <c r="A36" s="297"/>
      <c r="B36" s="299"/>
    </row>
    <row r="37" spans="1:2" x14ac:dyDescent="0.2">
      <c r="A37" s="297"/>
      <c r="B37" s="299"/>
    </row>
    <row r="38" spans="1:2" x14ac:dyDescent="0.2">
      <c r="A38" s="297"/>
      <c r="B38" s="299"/>
    </row>
    <row r="39" spans="1:2" ht="13.5" thickBot="1" x14ac:dyDescent="0.25">
      <c r="A39" s="300"/>
      <c r="B39" s="301"/>
    </row>
    <row r="40" spans="1:2" ht="14.25" x14ac:dyDescent="0.2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Windows korisnik</cp:lastModifiedBy>
  <cp:lastPrinted>2018-09-26T10:51:36Z</cp:lastPrinted>
  <dcterms:created xsi:type="dcterms:W3CDTF">2017-09-21T11:58:02Z</dcterms:created>
  <dcterms:modified xsi:type="dcterms:W3CDTF">2020-11-23T12:51:13Z</dcterms:modified>
</cp:coreProperties>
</file>